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<sst xmlns="http://schemas.openxmlformats.org/spreadsheetml/2006/main" count="306" uniqueCount="203">
  <si>
    <t>Rozdz.</t>
  </si>
  <si>
    <t>§*</t>
  </si>
  <si>
    <t>Planowane wydatki inwestycyjne roczne</t>
  </si>
  <si>
    <t>Nazwa zadania inwestycyjnego</t>
  </si>
  <si>
    <t>w tym źródła finansowania</t>
  </si>
  <si>
    <t>dochody własne j.s.t.</t>
  </si>
  <si>
    <t>kredyty
i pożyczki</t>
  </si>
  <si>
    <t>środki pochodzące
z innych  źródeł*</t>
  </si>
  <si>
    <t>środki wymienione
w art. 5 ust. 1 pkt 2 i 3 u.f.p.paragraf …7</t>
  </si>
  <si>
    <t>010</t>
  </si>
  <si>
    <t>01010</t>
  </si>
  <si>
    <t>Infrastruktura wodociągowa i sanitacyjna wsi</t>
  </si>
  <si>
    <t xml:space="preserve">Wydatki inwestycyjne jednostek budzetowych </t>
  </si>
  <si>
    <t xml:space="preserve">Wydatki na zakupy inwestycyjne jednostek budżetowych </t>
  </si>
  <si>
    <t>600</t>
  </si>
  <si>
    <t>TRANSPORT I ŁĄCZNOŚĆ</t>
  </si>
  <si>
    <t xml:space="preserve">Wydatki inwestycyjne jednostek budżetowych </t>
  </si>
  <si>
    <t>60016</t>
  </si>
  <si>
    <t>Drogi publiczne i gminne</t>
  </si>
  <si>
    <t>ZADANIA W RAMACH FUNDUSZU SOŁECKIEGO</t>
  </si>
  <si>
    <t>Sondażowe badania archeologiczne ulic w strefie ochrony konserwatorskiej Jezioran CITASLOW</t>
  </si>
  <si>
    <t>Kompleksowa przebudowa dróg gminnych na terenie miasta i gminy Jeziorany</t>
  </si>
  <si>
    <t>700</t>
  </si>
  <si>
    <t>GOSPODARKA MIESZKANIOWA</t>
  </si>
  <si>
    <t>70005</t>
  </si>
  <si>
    <t>Gospodarka gruntami i nieruchomościami</t>
  </si>
  <si>
    <t>Plac zabaw dla dzieci nad rzeką Symsarną</t>
  </si>
  <si>
    <t>6060</t>
  </si>
  <si>
    <t>750</t>
  </si>
  <si>
    <t xml:space="preserve">ADMINISTRACJA PUBLICZNA </t>
  </si>
  <si>
    <t>75023</t>
  </si>
  <si>
    <t xml:space="preserve">Urząd Miejski </t>
  </si>
  <si>
    <t>Wykonanie rynien i obróbek blacharskich (strona zachodnia budynku) oraz wymiana drzwi wejściowych w budynku UM</t>
  </si>
  <si>
    <t xml:space="preserve">modernizacja urządzeń kotłowni w UM </t>
  </si>
  <si>
    <t>Ochotnicze straże pożarne</t>
  </si>
  <si>
    <t>6050</t>
  </si>
  <si>
    <t>Rozbudowa bazy lokalowej dla OSP RADOSTOWO z projektem</t>
  </si>
  <si>
    <t>Pozostała działalność</t>
  </si>
  <si>
    <t xml:space="preserve">FUNDUSZ SOŁECKI </t>
  </si>
  <si>
    <t>801</t>
  </si>
  <si>
    <t xml:space="preserve">OŚWIATA I WYCHOWANIE </t>
  </si>
  <si>
    <t>80101</t>
  </si>
  <si>
    <t>Szkoły Podstawowe</t>
  </si>
  <si>
    <t xml:space="preserve">POMOC SPOŁECZNA </t>
  </si>
  <si>
    <t xml:space="preserve">Mieszkania chronione </t>
  </si>
  <si>
    <t>900</t>
  </si>
  <si>
    <t>GOSPODARKA KOMUNALNA I OCHRONA ŚRODOWISKA</t>
  </si>
  <si>
    <t>90001</t>
  </si>
  <si>
    <t>Gospodarka ściekowa i ochrona wód</t>
  </si>
  <si>
    <t>Modernizacja przepompowni ścieków Wójtówko</t>
  </si>
  <si>
    <t xml:space="preserve">Dokumentacja techniczna na odłączenie kanalizacji deszczowej od kanalizacji sanitarnej </t>
  </si>
  <si>
    <t>6057</t>
  </si>
  <si>
    <t>6059</t>
  </si>
  <si>
    <t>Gospodarka odpadami</t>
  </si>
  <si>
    <t>Wydatki inwestycyjne jednostek budżetowych</t>
  </si>
  <si>
    <t>Utrzymanie zieleni</t>
  </si>
  <si>
    <t xml:space="preserve">Wydatki na zakupy inwestycyjne </t>
  </si>
  <si>
    <t xml:space="preserve">Nadzór archeologiczny przy pracach ziemnych na cmentarzu komunalnym w Jezioranach </t>
  </si>
  <si>
    <t>Elektroniczna obsługa cmentarza komunalnego</t>
  </si>
  <si>
    <t>Ochrona dziedzictwa kulturowego poprzez przebudowę nawierzchni alejek cmentarnych w Jezioranach PROW</t>
  </si>
  <si>
    <t>Wdrożenie programu Nekropolis</t>
  </si>
  <si>
    <t>KULTURA I OCHRONA DZIEDZICTWA NARODOWEGO</t>
  </si>
  <si>
    <t>Domy i ośrodki kultury świetlice i kluby</t>
  </si>
  <si>
    <t>ZADANIA W RAMACH FUNDUSZU SOŁECKIEGO:</t>
  </si>
  <si>
    <t xml:space="preserve">Pozostała działalność </t>
  </si>
  <si>
    <t>926</t>
  </si>
  <si>
    <t xml:space="preserve">KULTURA FIZYCZNA I SPORT </t>
  </si>
  <si>
    <t>92601</t>
  </si>
  <si>
    <t>Obiekty sportowe</t>
  </si>
  <si>
    <t>92695</t>
  </si>
  <si>
    <t xml:space="preserve">Razem </t>
  </si>
  <si>
    <t>FUNDUSZ SOŁECKI</t>
  </si>
  <si>
    <t xml:space="preserve">w tym </t>
  </si>
  <si>
    <t>fundusz sołecki</t>
  </si>
  <si>
    <t>Sondażowe badania archeologiczne ulic w strefie ochrony konserwatorskiej Jezioran CITASLOW do § 6059</t>
  </si>
  <si>
    <t xml:space="preserve">ZADANIA W RAMACH FUNDUSZU SOŁECKIEGO </t>
  </si>
  <si>
    <t>75022</t>
  </si>
  <si>
    <t>BEZPIECZEŃSTWO PUBLICZNE I OCHRONA P.POŻAROWA</t>
  </si>
  <si>
    <t xml:space="preserve">kontynuowane </t>
  </si>
  <si>
    <t>nowe</t>
  </si>
  <si>
    <t>Razem</t>
  </si>
  <si>
    <t>Razem  dz.900</t>
  </si>
  <si>
    <t xml:space="preserve">Razem    INWESTYCJE </t>
  </si>
  <si>
    <t xml:space="preserve">wykup nieruchomości gruntowych </t>
  </si>
  <si>
    <t>……9</t>
  </si>
  <si>
    <t>……7</t>
  </si>
  <si>
    <t>ROLNICTWO I ŁOWIECTWO</t>
  </si>
  <si>
    <t>Budowa sieci wodociągowej Modliny - Franknowo I etap PROW 63,63%</t>
  </si>
  <si>
    <t>Budowa sieci wodociągowej Modliny - Franknowo II etap PROW 63,63%</t>
  </si>
  <si>
    <t>Budowa sieci wodociągowej Kalis - Wilkiejmy PROW 63,63%</t>
  </si>
  <si>
    <t>Budowa sieci wodociągowej z przyłączami w Studziance II etap PROW 63,63%</t>
  </si>
  <si>
    <t>Budowa sieci wodociągowej Kalis - Wilkiejmy</t>
  </si>
  <si>
    <t xml:space="preserve">Budowa sieci wodociągowej z przyłączami w Studziance II etap </t>
  </si>
  <si>
    <t xml:space="preserve">Przebudowa drogi gminnej WÓJTÓWKO Dz. Nr 290/9 PROW 63,63% </t>
  </si>
  <si>
    <t>Przebudowa drogi gminnej ul. 1-go Maja PROW  63,63% Razem 450.000 zł</t>
  </si>
  <si>
    <t>Przebudowa dróg gminnych w Radostowie: Nr 526,524,3/531,533 PROW 1900 mb PROW 63,63% RAZEM 2.905.000,00 zł</t>
  </si>
  <si>
    <t>Przebudowa drogi gminnej w m.WÓJTÓWKO dz. nr 290/9 PROW</t>
  </si>
  <si>
    <t>Przebudowa dróg gminnych w Radostowie ok.1900 mb + projekt (połączenie z DW nr 593) PROW Dz. Nr 526,524/3,531,533</t>
  </si>
  <si>
    <t>Przebudowa drogi gminnej ul. 1-go Maja PROW 63,63%  razem 450.000 zł</t>
  </si>
  <si>
    <t xml:space="preserve">Wydatki  na zakupy inwestycyjne jednostek budżetowych  </t>
  </si>
  <si>
    <t xml:space="preserve">Wydatki na zakupy inwestycyjne jednostek budżetowych  </t>
  </si>
  <si>
    <t>Rady gmin (miast i mias na prawach powiatu)</t>
  </si>
  <si>
    <t xml:space="preserve">modernizacja urządzeń kotłowni UM </t>
  </si>
  <si>
    <t>Programy komputerowe - ewidencja dróg, gruntów…</t>
  </si>
  <si>
    <t xml:space="preserve">Rozbudowa bazy lokalowej dla OSP DERC </t>
  </si>
  <si>
    <t>Budowa bazy lokalowej dla OSP JEZIORANY + projekt RPO 85%</t>
  </si>
  <si>
    <t>Budowa bazy lokalowej dla OSP Jeziorany + projekt RPO 85%</t>
  </si>
  <si>
    <t xml:space="preserve">zakup samochodu pożarniczego na wyposażenie OSP Jeziorany </t>
  </si>
  <si>
    <t xml:space="preserve">Bezpieczeństwo uczniów priorytetem lokalnych władz - utworzenie przejścia dla pieszych i stworzenie zatoki dla busów przy Zespole Szkół w Jezioranach - z programu rządowego Stasiaka </t>
  </si>
  <si>
    <t>Monitoring miasta - montaż dodatkowej kamery</t>
  </si>
  <si>
    <t>Podniesienie jakości kształcenia Zespołu Szkół w Jezioranach w wyniku stworzenia nowych pomieszczeń dydaktycznych RPO</t>
  </si>
  <si>
    <t>Uporządkowanie gospodarki ściekowej w mieście - wykonanie projektu</t>
  </si>
  <si>
    <t>Budowa kanalizacji sanitarnej Kalis - Wilkiejmy</t>
  </si>
  <si>
    <t>Budowa sieci wod-kan. razem 100.000 zł w ŻARDENIKACH (Szwaradzka Dominika z umorzenia WFOŚIGW) po 50% wodociąg i kanalizacja (razem 100.000 zł)</t>
  </si>
  <si>
    <t>Budowa kanalizacji sanitarnej KALIS - WILKIEJMY PROW 63,63%</t>
  </si>
  <si>
    <t xml:space="preserve">Budowa kanalizacji sanitarnej KALIS - WILKIEJMY (w programie razem z siecią wodociągową) </t>
  </si>
  <si>
    <t xml:space="preserve">Budowa wiat śmietnikowych RPO 85% </t>
  </si>
  <si>
    <t xml:space="preserve">Budowa WIAT ŚMIETNIKOWYCH RPO 85% </t>
  </si>
  <si>
    <t>Wydatki inwestycyjne jednostek budżetowych - RPO, PSZOK</t>
  </si>
  <si>
    <r>
      <t xml:space="preserve">Budowa WIAT ŚMIETNIKOWYCH </t>
    </r>
    <r>
      <rPr>
        <b/>
        <sz val="9"/>
        <rFont val="Times New Roman"/>
        <family val="1"/>
      </rPr>
      <t xml:space="preserve"> RPO</t>
    </r>
    <r>
      <rPr>
        <sz val="9"/>
        <rFont val="Times New Roman"/>
        <family val="1"/>
      </rPr>
      <t xml:space="preserve"> 85% </t>
    </r>
  </si>
  <si>
    <t xml:space="preserve">Oświetlenie uliczne </t>
  </si>
  <si>
    <t xml:space="preserve">Modernizacja oświetlenia ul. Kasztanowa, Polna </t>
  </si>
  <si>
    <t xml:space="preserve">Budowa oświetlenia w Jezioranach, wymiana zegarów, wymiana zabezpieczeń </t>
  </si>
  <si>
    <t>Wymiana oświetlenia w Pierwągach odcinek 70 mb (2 słupy, 2 lampy, 1 lampa LED)</t>
  </si>
  <si>
    <t>Modernizacja oświetlenia ulicznego w Jezioranach, wymiana zegarów, wymiana zabezpieczeń LGD 85%</t>
  </si>
  <si>
    <t xml:space="preserve">Budowa oświetlenia przy ul. Wolności - fotowoltaika - LED 20 słupów RPO - 85% </t>
  </si>
  <si>
    <t>Modernizacja oświetlenia ulicznego w Jezioranach, wymiana zegarów, wymiana zabezpieczeń  85%</t>
  </si>
  <si>
    <t>Odbudowa muru wokół cmentarza + budowa nowej bramy cmentarnej PROW 63,63%</t>
  </si>
  <si>
    <t xml:space="preserve">Elektroniczna obsługa cmentarza komunalnego PROW 63,63% </t>
  </si>
  <si>
    <t xml:space="preserve">Nadzór archeologiczny przy pracach ziemnych na cmentarzu komunalnym </t>
  </si>
  <si>
    <t>Ochrona dziedzictwa kulturowego poprzez przebudowę nawierzchni alejek cmentarnych w Jezioranach - PROW</t>
  </si>
  <si>
    <t xml:space="preserve">Inwestycje OSIR </t>
  </si>
  <si>
    <t>Urządzenie plaży w Kikitach wraz z przebudową pomostu, budową siłowni zewnętrznej i urządzeniem terenów zieleni z PROW 63,63%</t>
  </si>
  <si>
    <t xml:space="preserve">OSIR - zakup kuchni i lodówki </t>
  </si>
  <si>
    <t>…....0</t>
  </si>
  <si>
    <t>Rozbiórka budynku byłego kina</t>
  </si>
  <si>
    <t>Przebudowa odcinka drogi gminnej nr 163528N na działce 51/1 w miejscowości Jeziorany oraz dróg gminnych wewnętrznych w miejscowości Radostowo na działce nr 533,531,526/2,524/3 obręb Radostowo i w miejscowości Wójtówko na działce 290/9 obręb Tłokowo</t>
  </si>
  <si>
    <t xml:space="preserve">Budowa Punktu  Selektywnej Zbiórki Odpadów Komunalnych na terenie gminy  Jeziorany, RPO - PSZOK </t>
  </si>
  <si>
    <t>Zmiana sposobu użytkowania budynku przy ul.Kajki 47(projekt+roboty budowlane)</t>
  </si>
  <si>
    <t xml:space="preserve">Budowa oświetlenia przy ul. Wolności - fotowoltaika - LED 20 słupów RPO 85% </t>
  </si>
  <si>
    <t>Przebudowa drogi gminnej wewnętrznej w miejscowości Krokowo działka Nr 162</t>
  </si>
  <si>
    <t>Przebudowa drogi gminnej wewnętrznej w miejscowości Krokowo działka Nr 262</t>
  </si>
  <si>
    <t>Przebudowa drogi gminnej wewnętrznej w miejscowości Tłokowo działka Nr 266</t>
  </si>
  <si>
    <t>Przebudowa drogi gminnej wewnętrznej w miejscowości Miejska Wieś działka Nr 104</t>
  </si>
  <si>
    <t>60013</t>
  </si>
  <si>
    <t>Przebudowa drogi wojewódzkiej Nr 593 w zakresie budowy chodnika w msc.Olszewnik</t>
  </si>
  <si>
    <t>Drogi publiczne wojewódzkie</t>
  </si>
  <si>
    <t>Przebudowa nawierzchni alejek wraz z powierzchniowym odwodnieniem na cmentarzu komunalnym przy ul.Kolejowej w Jezioranach część II</t>
  </si>
  <si>
    <t xml:space="preserve">Budowa sieci wodociągowej z przyłączem Żardeniki </t>
  </si>
  <si>
    <t>Projekt zagospodarowania plaży w Tłokowie</t>
  </si>
  <si>
    <t>Przebudowa ul. Kajki droga wojewódzka Nr 595 i ul.1-go Maja w Jezioranach droga wojewódzka Nr 593</t>
  </si>
  <si>
    <t>Wymiana krawężników przy chodnikach drogi wojewódzkiej Nr 593</t>
  </si>
  <si>
    <t>Modernizacja fontanny w fosie zamkowej</t>
  </si>
  <si>
    <t>Ekologia wokół nas PROW 39,95%</t>
  </si>
  <si>
    <t xml:space="preserve">Segregacja dobra sprawa, w Jezioranach to podstawa PROW 56,08% </t>
  </si>
  <si>
    <t>Zastosowanie odnawialnych źródeł energii w Zespole Szkół w Jezioranach</t>
  </si>
  <si>
    <t>Remont infrastruktury stadionowej w Jezioranach</t>
  </si>
  <si>
    <t>Na szlaku rowerowym w Jezioranach</t>
  </si>
  <si>
    <t>Wydatki na zakupy inwestycyjne</t>
  </si>
  <si>
    <t>Ochrona różnorodności biologicznej i krajobrazu</t>
  </si>
  <si>
    <t>Ochrona różnorodności biologicznej i rewaloryzacja zabytkowego włoskiego parku w Jezioranach</t>
  </si>
  <si>
    <t>Razem inwestycje</t>
  </si>
  <si>
    <t>kontynuowane</t>
  </si>
  <si>
    <t>Zakup pompy ściekowej-przepompownia ścieków w Tłokowie</t>
  </si>
  <si>
    <t>Przebudowa drogi gminnej wewnętrznej przy ul.Kolejowej 4</t>
  </si>
  <si>
    <t xml:space="preserve">Kompleksowa przebudowa dróg gmin nych na terenie miasta i gminy Jeziorany </t>
  </si>
  <si>
    <t xml:space="preserve">Przebudowa ulic w strefie ochrony konserwatorskiej w mieście Jeziorany </t>
  </si>
  <si>
    <t>Przebudowa drogi gminnej wewnętrznej w miejscowości Krokowo działka nr 27/4</t>
  </si>
  <si>
    <t>Przebudowa drogi we Franknowie działka nr 570</t>
  </si>
  <si>
    <t>Przebudowa drogi gminnej publicznej nr 163004N Żardeniki-Miejska Wieś</t>
  </si>
  <si>
    <t>Przebudowa drogi gminnej publicznej Jeziorany-Lekity-Kalis</t>
  </si>
  <si>
    <t>Przebudowa drogi gminnej publicznej nr 163004N Krokowo-Kostrzewy</t>
  </si>
  <si>
    <t>Przebudowa drogi publicznej Ustnik-Potryty-Modliny-skrzyżowanie Franknowo</t>
  </si>
  <si>
    <t>Przebudowa drogi gminnej publicznej Tłokowo-Kramarzewo-Piszewo</t>
  </si>
  <si>
    <t xml:space="preserve">Przebudowa dróg gminnych w Jezioranach ul.Plac Jedności Narodowej (dz.nr 197/5),ul.Asnyka (dz.nr 198),ul.Rycerska (dz.nr 200) wraz z przebudową kanalizacji deszczowej </t>
  </si>
  <si>
    <t xml:space="preserve">Przebudowa dróg gminnych w Jezioranach ul.Plac Jedności Narodowej (dz.nr 197/4),ul.Pieniężnego (dz.nr 197/4),ul.Kościuszki (dz.nr 209/1) wraz z przebudową sieci kanalizacji deszczowej </t>
  </si>
  <si>
    <t>Przebudowa drogi wewnętrznej na działce o nr geod.162 obęb Kikity gm.Jeziorany</t>
  </si>
  <si>
    <t>Przebudowa drogi wewnętrznej na działce o nr geod.157 obęb Kikity gm.Jeziorany</t>
  </si>
  <si>
    <t>Przebudowa dróg gminnych w Jezioranach ul.Plac Zamkowy (dz.nr 189, nr 171/56, nr 171/58), ul.Krzywa (dz,nr 191,nr 125/10),ul.Rycerska (dz.nr 194) wraz z przebudową sieci kanalizacji deszczowej</t>
  </si>
  <si>
    <t>Przebudowa drogi gminnej w Jezioranach ul.Dworcowa (dz. Nr 78/3,368/1)</t>
  </si>
  <si>
    <t xml:space="preserve">Przebudowa drogi gminnej w Jezioranach ul.Mostowa (dz.nr 181) wraz z przebudową sieci kanalizacyji deszczowej </t>
  </si>
  <si>
    <t>Przebudowa drogi gminnej (działka nr 274/2) obręb Tłokowo,Gmina Jeziorany</t>
  </si>
  <si>
    <t>Przebudowa drogi gminnej wewnętrznej (działki nr 270/2,111/2,271,104/12) obręb Tłokowo,Gmina Jeziorany</t>
  </si>
  <si>
    <t>Przebudowa drogi gminnej w Jezioranach ul.Nadbrzeżna (dz. nr 125/9,dz. nr 109,dz. nr 110/42)</t>
  </si>
  <si>
    <t>Przebudowa drogi gminnej w Jezioranach ul.Rzemieślnicza (dz.nr 261,nr 239)</t>
  </si>
  <si>
    <t>Przebudowa drogi gminnej w Jezioranach ul.Przeskok (dz.nr 270,nr 239)</t>
  </si>
  <si>
    <t>Przebudowa drogi gminnej w Jezioranach ul.Ogrodowa (dz.nr 45)</t>
  </si>
  <si>
    <t xml:space="preserve">Przebudowa drogi gminnej ul. Barczewska </t>
  </si>
  <si>
    <t xml:space="preserve">Projekt + budowa sieci wodociągowej Olszewnik - Tłokowo  PROW 63,63% </t>
  </si>
  <si>
    <t xml:space="preserve">Przebudowa dróg gminnych w miejscowości Franknowo na działkach nr 222,223,224,225,205 </t>
  </si>
  <si>
    <t xml:space="preserve">Przebudowa dróg gminnych we Franknowie dz. nr 205,225,223,224 </t>
  </si>
  <si>
    <t>Opracowanie i wdrożenie e-usług dla społeczeństwa Gminy Jeziorany</t>
  </si>
  <si>
    <t>rok budżetowy 2020 (9+10+11+12)</t>
  </si>
  <si>
    <t>Budowa sieci wodociągowej kolonia Krokowo</t>
  </si>
  <si>
    <t>Internat szansą dla mieszkańców Jezioran</t>
  </si>
  <si>
    <t>Wydatki na zakupy inwestycyjne jednostek budzetowych</t>
  </si>
  <si>
    <t>Budowa sieci wodociągowej z przyłączem i kanalizacji  Żardeniki</t>
  </si>
  <si>
    <t xml:space="preserve">Zakup sprzętu elektronicznego do obsługi obrad rady </t>
  </si>
  <si>
    <t xml:space="preserve">Rozbudowa bazy lokalowej dla OSP FRANKNOWO </t>
  </si>
  <si>
    <t>Rozbudowa bazy lokalowej OSP FRANKNOWO</t>
  </si>
  <si>
    <t xml:space="preserve">Rozbudowa bazy lokalowej OSP FRANKNOWO </t>
  </si>
  <si>
    <t xml:space="preserve">Modernizacja oświetlenia ulicznego w Jezioranach, wymiana zegarów, wymiana zabezpieczeń </t>
  </si>
  <si>
    <t>Zał. Nr 3 do Uchwały Rady Miejskiej Nr XI/95/19 z dnia 20 grudnia 2019r. Wydatki na zadania inwestycyjne na 2020 rok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</si>
</sst>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name val="Times New Roman"/>
      <family val="1"/>
    </font>
    <font>
      <b/>
      <i/>
      <sz val="9"/>
      <name val="Times New Roman"/>
      <family val="1"/>
    </font>
    <font>
      <b/>
      <sz val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/>
      <top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 style="hair"/>
      <bottom style="hair"/>
    </border>
    <border>
      <left style="thin"/>
      <right/>
      <top style="thin"/>
      <bottom/>
    </border>
    <border>
      <left style="thin"/>
      <right>
        <color indexed="63"/>
      </right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41" fillId="27" borderId="1" applyNumberFormat="0" applyAlignment="0" applyProtection="0"/>
    <xf numFmtId="9" fontId="8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" fillId="31" borderId="9" applyNumberFormat="0" applyFont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3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33" borderId="10" xfId="51" applyFont="1" applyFill="1" applyBorder="1" applyAlignment="1">
      <alignment vertical="top"/>
      <protection/>
    </xf>
    <xf numFmtId="1" fontId="4" fillId="33" borderId="10" xfId="51" applyNumberFormat="1" applyFont="1" applyFill="1" applyBorder="1" applyAlignment="1">
      <alignment vertical="top"/>
      <protection/>
    </xf>
    <xf numFmtId="0" fontId="4" fillId="33" borderId="11" xfId="51" applyFont="1" applyFill="1" applyBorder="1" applyAlignment="1">
      <alignment vertical="top"/>
      <protection/>
    </xf>
    <xf numFmtId="1" fontId="4" fillId="33" borderId="11" xfId="51" applyNumberFormat="1" applyFont="1" applyFill="1" applyBorder="1" applyAlignment="1">
      <alignment vertical="top"/>
      <protection/>
    </xf>
    <xf numFmtId="0" fontId="4" fillId="33" borderId="11" xfId="51" applyFont="1" applyFill="1" applyBorder="1" applyAlignment="1">
      <alignment vertical="top" wrapText="1"/>
      <protection/>
    </xf>
    <xf numFmtId="0" fontId="5" fillId="33" borderId="12" xfId="51" applyFont="1" applyFill="1" applyBorder="1" applyAlignment="1">
      <alignment horizontal="center" vertical="top"/>
      <protection/>
    </xf>
    <xf numFmtId="0" fontId="5" fillId="33" borderId="12" xfId="51" applyFont="1" applyFill="1" applyBorder="1" applyAlignment="1">
      <alignment horizontal="center" vertical="top" wrapText="1"/>
      <protection/>
    </xf>
    <xf numFmtId="49" fontId="4" fillId="33" borderId="12" xfId="51" applyNumberFormat="1" applyFont="1" applyFill="1" applyBorder="1" applyAlignment="1">
      <alignment horizontal="left" vertical="top"/>
      <protection/>
    </xf>
    <xf numFmtId="0" fontId="4" fillId="33" borderId="12" xfId="51" applyFont="1" applyFill="1" applyBorder="1" applyAlignment="1">
      <alignment horizontal="left" vertical="top" wrapText="1"/>
      <protection/>
    </xf>
    <xf numFmtId="4" fontId="4" fillId="33" borderId="12" xfId="51" applyNumberFormat="1" applyFont="1" applyFill="1" applyBorder="1" applyAlignment="1">
      <alignment horizontal="right" vertical="top" wrapText="1"/>
      <protection/>
    </xf>
    <xf numFmtId="4" fontId="4" fillId="33" borderId="13" xfId="51" applyNumberFormat="1" applyFont="1" applyFill="1" applyBorder="1" applyAlignment="1">
      <alignment horizontal="right" vertical="top" wrapText="1"/>
      <protection/>
    </xf>
    <xf numFmtId="4" fontId="4" fillId="33" borderId="12" xfId="51" applyNumberFormat="1" applyFont="1" applyFill="1" applyBorder="1" applyAlignment="1">
      <alignment horizontal="right" vertical="top"/>
      <protection/>
    </xf>
    <xf numFmtId="1" fontId="4" fillId="33" borderId="10" xfId="51" applyNumberFormat="1" applyFont="1" applyFill="1" applyBorder="1" applyAlignment="1">
      <alignment horizontal="left" vertical="top"/>
      <protection/>
    </xf>
    <xf numFmtId="0" fontId="3" fillId="33" borderId="12" xfId="51" applyFont="1" applyFill="1" applyBorder="1" applyAlignment="1">
      <alignment horizontal="left" vertical="top" wrapText="1"/>
      <protection/>
    </xf>
    <xf numFmtId="4" fontId="3" fillId="33" borderId="12" xfId="51" applyNumberFormat="1" applyFont="1" applyFill="1" applyBorder="1" applyAlignment="1">
      <alignment horizontal="right" vertical="top"/>
      <protection/>
    </xf>
    <xf numFmtId="4" fontId="4" fillId="33" borderId="13" xfId="51" applyNumberFormat="1" applyFont="1" applyFill="1" applyBorder="1" applyAlignment="1">
      <alignment horizontal="right" vertical="top"/>
      <protection/>
    </xf>
    <xf numFmtId="4" fontId="3" fillId="33" borderId="13" xfId="51" applyNumberFormat="1" applyFont="1" applyFill="1" applyBorder="1" applyAlignment="1">
      <alignment horizontal="right" vertical="top"/>
      <protection/>
    </xf>
    <xf numFmtId="0" fontId="3" fillId="33" borderId="11" xfId="0" applyFont="1" applyFill="1" applyBorder="1" applyAlignment="1">
      <alignment horizontal="left" vertical="top"/>
    </xf>
    <xf numFmtId="1" fontId="4" fillId="33" borderId="11" xfId="51" applyNumberFormat="1" applyFont="1" applyFill="1" applyBorder="1" applyAlignment="1">
      <alignment horizontal="left" vertical="top"/>
      <protection/>
    </xf>
    <xf numFmtId="1" fontId="4" fillId="33" borderId="12" xfId="51" applyNumberFormat="1" applyFont="1" applyFill="1" applyBorder="1" applyAlignment="1">
      <alignment horizontal="left" vertical="top"/>
      <protection/>
    </xf>
    <xf numFmtId="0" fontId="4" fillId="33" borderId="14" xfId="51" applyFont="1" applyFill="1" applyBorder="1" applyAlignment="1">
      <alignment horizontal="left" vertical="top" wrapText="1"/>
      <protection/>
    </xf>
    <xf numFmtId="4" fontId="4" fillId="33" borderId="14" xfId="51" applyNumberFormat="1" applyFont="1" applyFill="1" applyBorder="1" applyAlignment="1">
      <alignment horizontal="right" vertical="top" wrapText="1"/>
      <protection/>
    </xf>
    <xf numFmtId="0" fontId="3" fillId="33" borderId="12" xfId="0" applyFont="1" applyFill="1" applyBorder="1" applyAlignment="1">
      <alignment vertical="top" wrapText="1"/>
    </xf>
    <xf numFmtId="4" fontId="3" fillId="33" borderId="12" xfId="51" applyNumberFormat="1" applyFont="1" applyFill="1" applyBorder="1" applyAlignment="1">
      <alignment horizontal="right" vertical="top" wrapText="1"/>
      <protection/>
    </xf>
    <xf numFmtId="4" fontId="3" fillId="33" borderId="12" xfId="51" applyNumberFormat="1" applyFont="1" applyFill="1" applyBorder="1" applyAlignment="1" quotePrefix="1">
      <alignment horizontal="right" vertical="top"/>
      <protection/>
    </xf>
    <xf numFmtId="49" fontId="4" fillId="33" borderId="14" xfId="51" applyNumberFormat="1" applyFont="1" applyFill="1" applyBorder="1" applyAlignment="1">
      <alignment horizontal="left" vertical="top"/>
      <protection/>
    </xf>
    <xf numFmtId="1" fontId="4" fillId="33" borderId="15" xfId="51" applyNumberFormat="1" applyFont="1" applyFill="1" applyBorder="1" applyAlignment="1">
      <alignment horizontal="left" vertical="top"/>
      <protection/>
    </xf>
    <xf numFmtId="4" fontId="4" fillId="33" borderId="14" xfId="51" applyNumberFormat="1" applyFont="1" applyFill="1" applyBorder="1" applyAlignment="1">
      <alignment horizontal="right" vertical="top"/>
      <protection/>
    </xf>
    <xf numFmtId="4" fontId="4" fillId="33" borderId="16" xfId="51" applyNumberFormat="1" applyFont="1" applyFill="1" applyBorder="1" applyAlignment="1">
      <alignment horizontal="right" vertical="top"/>
      <protection/>
    </xf>
    <xf numFmtId="1" fontId="4" fillId="33" borderId="17" xfId="51" applyNumberFormat="1" applyFont="1" applyFill="1" applyBorder="1" applyAlignment="1">
      <alignment horizontal="left" vertical="top"/>
      <protection/>
    </xf>
    <xf numFmtId="49" fontId="4" fillId="33" borderId="11" xfId="51" applyNumberFormat="1" applyFont="1" applyFill="1" applyBorder="1" applyAlignment="1">
      <alignment horizontal="left" vertical="top"/>
      <protection/>
    </xf>
    <xf numFmtId="4" fontId="3" fillId="33" borderId="13" xfId="51" applyNumberFormat="1" applyFont="1" applyFill="1" applyBorder="1" applyAlignment="1">
      <alignment horizontal="right" vertical="top" wrapText="1"/>
      <protection/>
    </xf>
    <xf numFmtId="0" fontId="3" fillId="33" borderId="14" xfId="51" applyFont="1" applyFill="1" applyBorder="1" applyAlignment="1">
      <alignment horizontal="left" vertical="top" wrapText="1"/>
      <protection/>
    </xf>
    <xf numFmtId="0" fontId="3" fillId="33" borderId="11" xfId="51" applyFont="1" applyFill="1" applyBorder="1" applyAlignment="1">
      <alignment horizontal="left" vertical="top" wrapText="1"/>
      <protection/>
    </xf>
    <xf numFmtId="0" fontId="4" fillId="33" borderId="12" xfId="0" applyFont="1" applyFill="1" applyBorder="1" applyAlignment="1">
      <alignment vertical="top"/>
    </xf>
    <xf numFmtId="0" fontId="4" fillId="33" borderId="12" xfId="51" applyFont="1" applyFill="1" applyBorder="1" applyAlignment="1">
      <alignment vertical="top" wrapText="1"/>
      <protection/>
    </xf>
    <xf numFmtId="0" fontId="3" fillId="33" borderId="12" xfId="0" applyFont="1" applyFill="1" applyBorder="1" applyAlignment="1">
      <alignment vertical="top"/>
    </xf>
    <xf numFmtId="4" fontId="3" fillId="33" borderId="11" xfId="51" applyNumberFormat="1" applyFont="1" applyFill="1" applyBorder="1" applyAlignment="1">
      <alignment horizontal="right" vertical="top" wrapText="1"/>
      <protection/>
    </xf>
    <xf numFmtId="49" fontId="4" fillId="33" borderId="18" xfId="51" applyNumberFormat="1" applyFont="1" applyFill="1" applyBorder="1" applyAlignment="1">
      <alignment horizontal="left" vertical="top"/>
      <protection/>
    </xf>
    <xf numFmtId="1" fontId="4" fillId="33" borderId="19" xfId="51" applyNumberFormat="1" applyFont="1" applyFill="1" applyBorder="1" applyAlignment="1">
      <alignment horizontal="left" vertical="top"/>
      <protection/>
    </xf>
    <xf numFmtId="0" fontId="4" fillId="33" borderId="11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/>
    </xf>
    <xf numFmtId="0" fontId="4" fillId="33" borderId="10" xfId="51" applyFont="1" applyFill="1" applyBorder="1" applyAlignment="1">
      <alignment horizontal="left" vertical="top" wrapText="1"/>
      <protection/>
    </xf>
    <xf numFmtId="4" fontId="4" fillId="33" borderId="10" xfId="51" applyNumberFormat="1" applyFont="1" applyFill="1" applyBorder="1" applyAlignment="1">
      <alignment horizontal="right" vertical="top" wrapText="1"/>
      <protection/>
    </xf>
    <xf numFmtId="4" fontId="4" fillId="33" borderId="20" xfId="51" applyNumberFormat="1" applyFont="1" applyFill="1" applyBorder="1" applyAlignment="1">
      <alignment horizontal="right" vertical="top" wrapText="1"/>
      <protection/>
    </xf>
    <xf numFmtId="0" fontId="3" fillId="33" borderId="11" xfId="0" applyFont="1" applyFill="1" applyBorder="1" applyAlignment="1">
      <alignment vertical="top"/>
    </xf>
    <xf numFmtId="1" fontId="4" fillId="33" borderId="14" xfId="51" applyNumberFormat="1" applyFont="1" applyFill="1" applyBorder="1" applyAlignment="1">
      <alignment horizontal="left" vertical="top"/>
      <protection/>
    </xf>
    <xf numFmtId="0" fontId="3" fillId="33" borderId="10" xfId="51" applyFont="1" applyFill="1" applyBorder="1" applyAlignment="1">
      <alignment horizontal="left" vertical="top" wrapText="1"/>
      <protection/>
    </xf>
    <xf numFmtId="49" fontId="4" fillId="33" borderId="17" xfId="51" applyNumberFormat="1" applyFont="1" applyFill="1" applyBorder="1" applyAlignment="1">
      <alignment horizontal="left" vertical="top"/>
      <protection/>
    </xf>
    <xf numFmtId="0" fontId="4" fillId="33" borderId="14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4" fontId="3" fillId="33" borderId="14" xfId="51" applyNumberFormat="1" applyFont="1" applyFill="1" applyBorder="1" applyAlignment="1">
      <alignment horizontal="right" vertical="top"/>
      <protection/>
    </xf>
    <xf numFmtId="4" fontId="3" fillId="33" borderId="14" xfId="51" applyNumberFormat="1" applyFont="1" applyFill="1" applyBorder="1" applyAlignment="1">
      <alignment horizontal="right" vertical="top" wrapText="1"/>
      <protection/>
    </xf>
    <xf numFmtId="4" fontId="3" fillId="33" borderId="16" xfId="51" applyNumberFormat="1" applyFont="1" applyFill="1" applyBorder="1" applyAlignment="1">
      <alignment horizontal="right" vertical="top"/>
      <protection/>
    </xf>
    <xf numFmtId="0" fontId="4" fillId="33" borderId="14" xfId="0" applyFont="1" applyFill="1" applyBorder="1" applyAlignment="1">
      <alignment/>
    </xf>
    <xf numFmtId="0" fontId="4" fillId="33" borderId="14" xfId="0" applyFont="1" applyFill="1" applyBorder="1" applyAlignment="1">
      <alignment vertical="top" wrapText="1"/>
    </xf>
    <xf numFmtId="4" fontId="4" fillId="33" borderId="14" xfId="0" applyNumberFormat="1" applyFont="1" applyFill="1" applyBorder="1" applyAlignment="1">
      <alignment horizontal="right" vertical="top" wrapText="1"/>
    </xf>
    <xf numFmtId="4" fontId="4" fillId="33" borderId="16" xfId="0" applyNumberFormat="1" applyFont="1" applyFill="1" applyBorder="1" applyAlignment="1">
      <alignment horizontal="right" vertical="top" wrapText="1"/>
    </xf>
    <xf numFmtId="0" fontId="3" fillId="33" borderId="14" xfId="0" applyFont="1" applyFill="1" applyBorder="1" applyAlignment="1">
      <alignment vertical="top" wrapText="1"/>
    </xf>
    <xf numFmtId="4" fontId="3" fillId="33" borderId="12" xfId="0" applyNumberFormat="1" applyFont="1" applyFill="1" applyBorder="1" applyAlignment="1">
      <alignment horizontal="right" vertical="top"/>
    </xf>
    <xf numFmtId="0" fontId="4" fillId="33" borderId="15" xfId="0" applyFont="1" applyFill="1" applyBorder="1" applyAlignment="1">
      <alignment vertical="top"/>
    </xf>
    <xf numFmtId="0" fontId="3" fillId="33" borderId="17" xfId="0" applyFont="1" applyFill="1" applyBorder="1" applyAlignment="1">
      <alignment vertical="top"/>
    </xf>
    <xf numFmtId="49" fontId="4" fillId="33" borderId="18" xfId="51" applyNumberFormat="1" applyFont="1" applyFill="1" applyBorder="1" applyAlignment="1">
      <alignment vertical="top"/>
      <protection/>
    </xf>
    <xf numFmtId="49" fontId="4" fillId="33" borderId="11" xfId="51" applyNumberFormat="1" applyFont="1" applyFill="1" applyBorder="1" applyAlignment="1">
      <alignment vertical="top"/>
      <protection/>
    </xf>
    <xf numFmtId="1" fontId="4" fillId="33" borderId="0" xfId="51" applyNumberFormat="1" applyFont="1" applyFill="1" applyBorder="1" applyAlignment="1">
      <alignment horizontal="left" vertical="top"/>
      <protection/>
    </xf>
    <xf numFmtId="1" fontId="4" fillId="33" borderId="0" xfId="0" applyNumberFormat="1" applyFont="1" applyFill="1" applyAlignment="1">
      <alignment horizontal="left" vertical="top"/>
    </xf>
    <xf numFmtId="0" fontId="4" fillId="33" borderId="12" xfId="0" applyFont="1" applyFill="1" applyBorder="1" applyAlignment="1">
      <alignment horizontal="left" vertical="top"/>
    </xf>
    <xf numFmtId="1" fontId="4" fillId="33" borderId="12" xfId="0" applyNumberFormat="1" applyFont="1" applyFill="1" applyBorder="1" applyAlignment="1">
      <alignment horizontal="left" vertical="top"/>
    </xf>
    <xf numFmtId="0" fontId="3" fillId="33" borderId="12" xfId="0" applyFont="1" applyFill="1" applyBorder="1" applyAlignment="1">
      <alignment/>
    </xf>
    <xf numFmtId="1" fontId="3" fillId="33" borderId="12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3" fillId="33" borderId="10" xfId="0" applyFont="1" applyFill="1" applyBorder="1" applyAlignment="1">
      <alignment vertical="top"/>
    </xf>
    <xf numFmtId="4" fontId="3" fillId="33" borderId="14" xfId="0" applyNumberFormat="1" applyFont="1" applyFill="1" applyBorder="1" applyAlignment="1">
      <alignment horizontal="right" vertical="top"/>
    </xf>
    <xf numFmtId="4" fontId="3" fillId="33" borderId="12" xfId="0" applyNumberFormat="1" applyFont="1" applyFill="1" applyBorder="1" applyAlignment="1">
      <alignment horizontal="right" vertical="top" wrapText="1"/>
    </xf>
    <xf numFmtId="4" fontId="4" fillId="33" borderId="14" xfId="0" applyNumberFormat="1" applyFont="1" applyFill="1" applyBorder="1" applyAlignment="1">
      <alignment horizontal="right" vertical="top"/>
    </xf>
    <xf numFmtId="4" fontId="4" fillId="33" borderId="16" xfId="0" applyNumberFormat="1" applyFont="1" applyFill="1" applyBorder="1" applyAlignment="1">
      <alignment horizontal="right" vertical="top"/>
    </xf>
    <xf numFmtId="4" fontId="3" fillId="33" borderId="13" xfId="0" applyNumberFormat="1" applyFont="1" applyFill="1" applyBorder="1" applyAlignment="1">
      <alignment horizontal="right" vertical="top"/>
    </xf>
    <xf numFmtId="4" fontId="4" fillId="33" borderId="12" xfId="0" applyNumberFormat="1" applyFont="1" applyFill="1" applyBorder="1" applyAlignment="1">
      <alignment horizontal="right" vertical="top"/>
    </xf>
    <xf numFmtId="4" fontId="6" fillId="33" borderId="12" xfId="0" applyNumberFormat="1" applyFont="1" applyFill="1" applyBorder="1" applyAlignment="1">
      <alignment horizontal="right" vertical="top"/>
    </xf>
    <xf numFmtId="4" fontId="7" fillId="33" borderId="12" xfId="0" applyNumberFormat="1" applyFont="1" applyFill="1" applyBorder="1" applyAlignment="1">
      <alignment horizontal="right" vertical="top"/>
    </xf>
    <xf numFmtId="4" fontId="4" fillId="33" borderId="0" xfId="0" applyNumberFormat="1" applyFont="1" applyFill="1" applyAlignment="1">
      <alignment horizontal="right" vertical="top"/>
    </xf>
    <xf numFmtId="4" fontId="3" fillId="33" borderId="0" xfId="0" applyNumberFormat="1" applyFont="1" applyFill="1" applyAlignment="1">
      <alignment horizontal="right" vertical="top"/>
    </xf>
    <xf numFmtId="4" fontId="6" fillId="33" borderId="0" xfId="0" applyNumberFormat="1" applyFont="1" applyFill="1" applyAlignment="1">
      <alignment horizontal="right" vertical="top"/>
    </xf>
    <xf numFmtId="4" fontId="10" fillId="33" borderId="0" xfId="0" applyNumberFormat="1" applyFont="1" applyFill="1" applyAlignment="1">
      <alignment horizontal="right" vertical="top"/>
    </xf>
    <xf numFmtId="4" fontId="4" fillId="33" borderId="11" xfId="51" applyNumberFormat="1" applyFont="1" applyFill="1" applyBorder="1" applyAlignment="1">
      <alignment horizontal="right" vertical="top" wrapText="1"/>
      <protection/>
    </xf>
    <xf numFmtId="4" fontId="4" fillId="33" borderId="14" xfId="51" applyNumberFormat="1" applyFont="1" applyFill="1" applyBorder="1" applyAlignment="1">
      <alignment horizontal="right" vertical="top" wrapText="1"/>
      <protection/>
    </xf>
    <xf numFmtId="49" fontId="4" fillId="33" borderId="10" xfId="51" applyNumberFormat="1" applyFont="1" applyFill="1" applyBorder="1" applyAlignment="1">
      <alignment horizontal="left" vertical="top"/>
      <protection/>
    </xf>
    <xf numFmtId="4" fontId="4" fillId="33" borderId="14" xfId="51" applyNumberFormat="1" applyFont="1" applyFill="1" applyBorder="1" applyAlignment="1">
      <alignment horizontal="right" vertical="top" wrapText="1"/>
      <protection/>
    </xf>
    <xf numFmtId="49" fontId="4" fillId="33" borderId="10" xfId="51" applyNumberFormat="1" applyFont="1" applyFill="1" applyBorder="1" applyAlignment="1">
      <alignment horizontal="left" vertical="top"/>
      <protection/>
    </xf>
    <xf numFmtId="1" fontId="11" fillId="33" borderId="12" xfId="51" applyNumberFormat="1" applyFont="1" applyFill="1" applyBorder="1" applyAlignment="1">
      <alignment horizontal="center" vertical="top"/>
      <protection/>
    </xf>
    <xf numFmtId="1" fontId="4" fillId="33" borderId="12" xfId="51" applyNumberFormat="1" applyFont="1" applyFill="1" applyBorder="1" applyAlignment="1">
      <alignment horizontal="right" vertical="top"/>
      <protection/>
    </xf>
    <xf numFmtId="1" fontId="4" fillId="33" borderId="12" xfId="0" applyNumberFormat="1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4" fontId="4" fillId="33" borderId="10" xfId="51" applyNumberFormat="1" applyFont="1" applyFill="1" applyBorder="1" applyAlignment="1">
      <alignment horizontal="center" vertical="top" wrapText="1"/>
      <protection/>
    </xf>
    <xf numFmtId="0" fontId="4" fillId="33" borderId="12" xfId="0" applyFont="1" applyFill="1" applyBorder="1" applyAlignment="1">
      <alignment vertical="top"/>
    </xf>
    <xf numFmtId="49" fontId="4" fillId="33" borderId="10" xfId="51" applyNumberFormat="1" applyFont="1" applyFill="1" applyBorder="1" applyAlignment="1">
      <alignment horizontal="left" vertical="top"/>
      <protection/>
    </xf>
    <xf numFmtId="49" fontId="4" fillId="33" borderId="14" xfId="51" applyNumberFormat="1" applyFont="1" applyFill="1" applyBorder="1" applyAlignment="1">
      <alignment horizontal="left" vertical="top"/>
      <protection/>
    </xf>
    <xf numFmtId="0" fontId="4" fillId="33" borderId="11" xfId="0" applyFont="1" applyFill="1" applyBorder="1" applyAlignment="1">
      <alignment vertical="top"/>
    </xf>
    <xf numFmtId="49" fontId="3" fillId="33" borderId="0" xfId="0" applyNumberFormat="1" applyFont="1" applyFill="1" applyAlignment="1">
      <alignment/>
    </xf>
    <xf numFmtId="0" fontId="5" fillId="33" borderId="12" xfId="51" applyNumberFormat="1" applyFont="1" applyFill="1" applyBorder="1" applyAlignment="1">
      <alignment horizontal="center" vertical="top"/>
      <protection/>
    </xf>
    <xf numFmtId="0" fontId="5" fillId="33" borderId="13" xfId="51" applyNumberFormat="1" applyFont="1" applyFill="1" applyBorder="1" applyAlignment="1">
      <alignment horizontal="center" vertical="top"/>
      <protection/>
    </xf>
    <xf numFmtId="4" fontId="12" fillId="0" borderId="0" xfId="51" applyNumberFormat="1" applyFont="1" applyAlignment="1">
      <alignment horizontal="right" vertical="top"/>
      <protection/>
    </xf>
    <xf numFmtId="1" fontId="4" fillId="33" borderId="10" xfId="51" applyNumberFormat="1" applyFont="1" applyFill="1" applyBorder="1" applyAlignment="1">
      <alignment horizontal="left" vertical="top"/>
      <protection/>
    </xf>
    <xf numFmtId="1" fontId="4" fillId="33" borderId="11" xfId="51" applyNumberFormat="1" applyFont="1" applyFill="1" applyBorder="1" applyAlignment="1">
      <alignment horizontal="left" vertical="top"/>
      <protection/>
    </xf>
    <xf numFmtId="49" fontId="4" fillId="33" borderId="11" xfId="51" applyNumberFormat="1" applyFont="1" applyFill="1" applyBorder="1" applyAlignment="1">
      <alignment vertical="top"/>
      <protection/>
    </xf>
    <xf numFmtId="49" fontId="4" fillId="33" borderId="11" xfId="51" applyNumberFormat="1" applyFont="1" applyFill="1" applyBorder="1" applyAlignment="1">
      <alignment horizontal="left" vertical="top"/>
      <protection/>
    </xf>
    <xf numFmtId="4" fontId="3" fillId="33" borderId="12" xfId="51" applyNumberFormat="1" applyFont="1" applyFill="1" applyBorder="1" applyAlignment="1">
      <alignment horizontal="right" vertical="top" wrapText="1"/>
      <protection/>
    </xf>
    <xf numFmtId="4" fontId="3" fillId="33" borderId="12" xfId="51" applyNumberFormat="1" applyFont="1" applyFill="1" applyBorder="1" applyAlignment="1">
      <alignment horizontal="right" vertical="top" wrapText="1"/>
      <protection/>
    </xf>
    <xf numFmtId="0" fontId="4" fillId="33" borderId="12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0" fontId="4" fillId="33" borderId="11" xfId="0" applyFont="1" applyFill="1" applyBorder="1" applyAlignment="1">
      <alignment vertical="top"/>
    </xf>
    <xf numFmtId="0" fontId="4" fillId="33" borderId="14" xfId="0" applyFont="1" applyFill="1" applyBorder="1" applyAlignment="1">
      <alignment vertical="top"/>
    </xf>
    <xf numFmtId="4" fontId="4" fillId="33" borderId="10" xfId="51" applyNumberFormat="1" applyFont="1" applyFill="1" applyBorder="1" applyAlignment="1">
      <alignment horizontal="right" vertical="top"/>
      <protection/>
    </xf>
    <xf numFmtId="4" fontId="4" fillId="33" borderId="20" xfId="51" applyNumberFormat="1" applyFont="1" applyFill="1" applyBorder="1" applyAlignment="1">
      <alignment horizontal="right" vertical="top"/>
      <protection/>
    </xf>
    <xf numFmtId="49" fontId="3" fillId="33" borderId="18" xfId="51" applyNumberFormat="1" applyFont="1" applyFill="1" applyBorder="1" applyAlignment="1">
      <alignment horizontal="left" vertical="top"/>
      <protection/>
    </xf>
    <xf numFmtId="1" fontId="3" fillId="33" borderId="17" xfId="51" applyNumberFormat="1" applyFont="1" applyFill="1" applyBorder="1" applyAlignment="1">
      <alignment horizontal="left" vertical="top"/>
      <protection/>
    </xf>
    <xf numFmtId="4" fontId="3" fillId="33" borderId="10" xfId="51" applyNumberFormat="1" applyFont="1" applyFill="1" applyBorder="1" applyAlignment="1">
      <alignment horizontal="right" vertical="top"/>
      <protection/>
    </xf>
    <xf numFmtId="1" fontId="3" fillId="33" borderId="12" xfId="51" applyNumberFormat="1" applyFont="1" applyFill="1" applyBorder="1" applyAlignment="1">
      <alignment horizontal="left" vertical="top"/>
      <protection/>
    </xf>
    <xf numFmtId="4" fontId="4" fillId="33" borderId="12" xfId="0" applyNumberFormat="1" applyFont="1" applyFill="1" applyBorder="1" applyAlignment="1">
      <alignment horizontal="right" vertical="top"/>
    </xf>
    <xf numFmtId="4" fontId="4" fillId="33" borderId="0" xfId="0" applyNumberFormat="1" applyFont="1" applyFill="1" applyAlignment="1">
      <alignment horizontal="left"/>
    </xf>
    <xf numFmtId="4" fontId="4" fillId="33" borderId="0" xfId="0" applyNumberFormat="1" applyFont="1" applyFill="1" applyAlignment="1">
      <alignment horizontal="left" vertical="top"/>
    </xf>
    <xf numFmtId="49" fontId="4" fillId="33" borderId="11" xfId="51" applyNumberFormat="1" applyFont="1" applyFill="1" applyBorder="1" applyAlignment="1">
      <alignment horizontal="left" vertical="top"/>
      <protection/>
    </xf>
    <xf numFmtId="4" fontId="4" fillId="33" borderId="12" xfId="0" applyNumberFormat="1" applyFont="1" applyFill="1" applyBorder="1" applyAlignment="1">
      <alignment horizontal="right" vertical="top"/>
    </xf>
    <xf numFmtId="4" fontId="3" fillId="33" borderId="12" xfId="0" applyNumberFormat="1" applyFont="1" applyFill="1" applyBorder="1" applyAlignment="1">
      <alignment horizontal="right" vertical="top"/>
    </xf>
    <xf numFmtId="4" fontId="3" fillId="33" borderId="13" xfId="51" applyNumberFormat="1" applyFont="1" applyFill="1" applyBorder="1" applyAlignment="1">
      <alignment vertical="top" wrapText="1"/>
      <protection/>
    </xf>
    <xf numFmtId="4" fontId="4" fillId="33" borderId="16" xfId="51" applyNumberFormat="1" applyFont="1" applyFill="1" applyBorder="1" applyAlignment="1">
      <alignment horizontal="right" vertical="top" wrapText="1"/>
      <protection/>
    </xf>
    <xf numFmtId="4" fontId="3" fillId="33" borderId="16" xfId="51" applyNumberFormat="1" applyFont="1" applyFill="1" applyBorder="1" applyAlignment="1">
      <alignment horizontal="right" vertical="top" wrapText="1"/>
      <protection/>
    </xf>
    <xf numFmtId="4" fontId="3" fillId="33" borderId="21" xfId="51" applyNumberFormat="1" applyFont="1" applyFill="1" applyBorder="1" applyAlignment="1">
      <alignment horizontal="right" vertical="top" wrapText="1"/>
      <protection/>
    </xf>
    <xf numFmtId="4" fontId="3" fillId="33" borderId="13" xfId="0" applyNumberFormat="1" applyFont="1" applyFill="1" applyBorder="1" applyAlignment="1">
      <alignment horizontal="right" vertical="top" wrapText="1"/>
    </xf>
    <xf numFmtId="4" fontId="4" fillId="33" borderId="13" xfId="0" applyNumberFormat="1" applyFont="1" applyFill="1" applyBorder="1" applyAlignment="1">
      <alignment horizontal="right" vertical="top"/>
    </xf>
    <xf numFmtId="4" fontId="3" fillId="33" borderId="16" xfId="0" applyNumberFormat="1" applyFont="1" applyFill="1" applyBorder="1" applyAlignment="1">
      <alignment horizontal="right" vertical="top"/>
    </xf>
    <xf numFmtId="4" fontId="4" fillId="33" borderId="13" xfId="0" applyNumberFormat="1" applyFont="1" applyFill="1" applyBorder="1" applyAlignment="1">
      <alignment horizontal="right" vertical="top" wrapText="1"/>
    </xf>
    <xf numFmtId="4" fontId="6" fillId="33" borderId="13" xfId="0" applyNumberFormat="1" applyFont="1" applyFill="1" applyBorder="1" applyAlignment="1">
      <alignment horizontal="right" vertical="top"/>
    </xf>
    <xf numFmtId="4" fontId="7" fillId="33" borderId="13" xfId="0" applyNumberFormat="1" applyFont="1" applyFill="1" applyBorder="1" applyAlignment="1">
      <alignment horizontal="right" vertical="top"/>
    </xf>
    <xf numFmtId="4" fontId="4" fillId="33" borderId="12" xfId="0" applyNumberFormat="1" applyFont="1" applyFill="1" applyBorder="1" applyAlignment="1">
      <alignment wrapText="1"/>
    </xf>
    <xf numFmtId="0" fontId="4" fillId="33" borderId="12" xfId="0" applyFont="1" applyFill="1" applyBorder="1" applyAlignment="1">
      <alignment/>
    </xf>
    <xf numFmtId="1" fontId="4" fillId="33" borderId="14" xfId="51" applyNumberFormat="1" applyFont="1" applyFill="1" applyBorder="1" applyAlignment="1">
      <alignment horizontal="left" vertical="top"/>
      <protection/>
    </xf>
    <xf numFmtId="4" fontId="3" fillId="33" borderId="12" xfId="0" applyNumberFormat="1" applyFont="1" applyFill="1" applyBorder="1" applyAlignment="1">
      <alignment horizontal="right" vertical="top"/>
    </xf>
    <xf numFmtId="4" fontId="3" fillId="33" borderId="0" xfId="0" applyNumberFormat="1" applyFont="1" applyFill="1" applyAlignment="1">
      <alignment/>
    </xf>
    <xf numFmtId="4" fontId="3" fillId="33" borderId="12" xfId="0" applyNumberFormat="1" applyFont="1" applyFill="1" applyBorder="1" applyAlignment="1">
      <alignment vertical="top"/>
    </xf>
    <xf numFmtId="4" fontId="3" fillId="33" borderId="12" xfId="51" applyNumberFormat="1" applyFont="1" applyFill="1" applyBorder="1" applyAlignment="1">
      <alignment vertical="top"/>
      <protection/>
    </xf>
    <xf numFmtId="1" fontId="4" fillId="33" borderId="11" xfId="51" applyNumberFormat="1" applyFont="1" applyFill="1" applyBorder="1" applyAlignment="1">
      <alignment horizontal="left" vertical="top"/>
      <protection/>
    </xf>
    <xf numFmtId="1" fontId="4" fillId="33" borderId="11" xfId="51" applyNumberFormat="1" applyFont="1" applyFill="1" applyBorder="1" applyAlignment="1">
      <alignment horizontal="left" vertical="top"/>
      <protection/>
    </xf>
    <xf numFmtId="0" fontId="3" fillId="33" borderId="11" xfId="0" applyFont="1" applyFill="1" applyBorder="1" applyAlignment="1">
      <alignment vertical="top"/>
    </xf>
    <xf numFmtId="4" fontId="4" fillId="33" borderId="12" xfId="0" applyNumberFormat="1" applyFont="1" applyFill="1" applyBorder="1" applyAlignment="1">
      <alignment horizontal="right" vertical="top"/>
    </xf>
    <xf numFmtId="4" fontId="3" fillId="33" borderId="12" xfId="0" applyNumberFormat="1" applyFont="1" applyFill="1" applyBorder="1" applyAlignment="1">
      <alignment horizontal="right" vertical="top"/>
    </xf>
    <xf numFmtId="49" fontId="4" fillId="33" borderId="11" xfId="51" applyNumberFormat="1" applyFont="1" applyFill="1" applyBorder="1" applyAlignment="1">
      <alignment vertical="top"/>
      <protection/>
    </xf>
    <xf numFmtId="4" fontId="3" fillId="33" borderId="22" xfId="51" applyNumberFormat="1" applyFont="1" applyFill="1" applyBorder="1" applyAlignment="1">
      <alignment horizontal="center" vertical="top" wrapText="1"/>
      <protection/>
    </xf>
    <xf numFmtId="4" fontId="3" fillId="33" borderId="23" xfId="51" applyNumberFormat="1" applyFont="1" applyFill="1" applyBorder="1" applyAlignment="1">
      <alignment horizontal="center" vertical="top" wrapText="1"/>
      <protection/>
    </xf>
    <xf numFmtId="1" fontId="4" fillId="33" borderId="10" xfId="51" applyNumberFormat="1" applyFont="1" applyFill="1" applyBorder="1" applyAlignment="1">
      <alignment horizontal="left" vertical="top"/>
      <protection/>
    </xf>
    <xf numFmtId="1" fontId="4" fillId="33" borderId="14" xfId="51" applyNumberFormat="1" applyFont="1" applyFill="1" applyBorder="1" applyAlignment="1">
      <alignment horizontal="left" vertical="top"/>
      <protection/>
    </xf>
    <xf numFmtId="1" fontId="4" fillId="33" borderId="11" xfId="51" applyNumberFormat="1" applyFont="1" applyFill="1" applyBorder="1" applyAlignment="1">
      <alignment horizontal="left" vertical="top"/>
      <protection/>
    </xf>
    <xf numFmtId="0" fontId="3" fillId="33" borderId="11" xfId="0" applyFont="1" applyFill="1" applyBorder="1" applyAlignment="1">
      <alignment vertical="top"/>
    </xf>
    <xf numFmtId="4" fontId="4" fillId="33" borderId="12" xfId="0" applyNumberFormat="1" applyFont="1" applyFill="1" applyBorder="1" applyAlignment="1">
      <alignment horizontal="right" vertical="top"/>
    </xf>
    <xf numFmtId="4" fontId="3" fillId="33" borderId="12" xfId="0" applyNumberFormat="1" applyFont="1" applyFill="1" applyBorder="1" applyAlignment="1">
      <alignment horizontal="right" vertical="top"/>
    </xf>
    <xf numFmtId="0" fontId="4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vertical="top"/>
    </xf>
    <xf numFmtId="0" fontId="4" fillId="33" borderId="14" xfId="0" applyFont="1" applyFill="1" applyBorder="1" applyAlignment="1">
      <alignment vertical="top"/>
    </xf>
    <xf numFmtId="49" fontId="4" fillId="33" borderId="10" xfId="51" applyNumberFormat="1" applyFont="1" applyFill="1" applyBorder="1" applyAlignment="1">
      <alignment vertical="top"/>
      <protection/>
    </xf>
    <xf numFmtId="0" fontId="3" fillId="33" borderId="14" xfId="0" applyFont="1" applyFill="1" applyBorder="1" applyAlignment="1">
      <alignment vertical="top"/>
    </xf>
    <xf numFmtId="0" fontId="4" fillId="33" borderId="12" xfId="51" applyNumberFormat="1" applyFont="1" applyFill="1" applyBorder="1" applyAlignment="1">
      <alignment horizontal="right" vertical="top"/>
      <protection/>
    </xf>
    <xf numFmtId="0" fontId="29" fillId="33" borderId="12" xfId="0" applyNumberFormat="1" applyFont="1" applyFill="1" applyBorder="1" applyAlignment="1">
      <alignment horizontal="right" vertical="top"/>
    </xf>
    <xf numFmtId="49" fontId="4" fillId="33" borderId="14" xfId="51" applyNumberFormat="1" applyFont="1" applyFill="1" applyBorder="1" applyAlignment="1">
      <alignment vertical="top"/>
      <protection/>
    </xf>
    <xf numFmtId="0" fontId="4" fillId="33" borderId="11" xfId="51" applyNumberFormat="1" applyFont="1" applyFill="1" applyBorder="1" applyAlignment="1">
      <alignment horizontal="right" vertical="top" wrapText="1"/>
      <protection/>
    </xf>
    <xf numFmtId="0" fontId="4" fillId="33" borderId="14" xfId="51" applyNumberFormat="1" applyFont="1" applyFill="1" applyBorder="1" applyAlignment="1">
      <alignment horizontal="right" vertical="top" wrapText="1"/>
      <protection/>
    </xf>
    <xf numFmtId="0" fontId="4" fillId="33" borderId="21" xfId="51" applyNumberFormat="1" applyFont="1" applyFill="1" applyBorder="1" applyAlignment="1">
      <alignment horizontal="right" vertical="top"/>
      <protection/>
    </xf>
    <xf numFmtId="0" fontId="29" fillId="33" borderId="16" xfId="0" applyNumberFormat="1" applyFont="1" applyFill="1" applyBorder="1" applyAlignment="1">
      <alignment horizontal="right" vertical="top"/>
    </xf>
    <xf numFmtId="0" fontId="3" fillId="33" borderId="15" xfId="0" applyFont="1" applyFill="1" applyBorder="1" applyAlignment="1">
      <alignment vertical="top"/>
    </xf>
    <xf numFmtId="49" fontId="4" fillId="33" borderId="11" xfId="51" applyNumberFormat="1" applyFont="1" applyFill="1" applyBorder="1" applyAlignment="1">
      <alignment horizontal="left" vertical="top"/>
      <protection/>
    </xf>
    <xf numFmtId="49" fontId="4" fillId="33" borderId="14" xfId="51" applyNumberFormat="1" applyFont="1" applyFill="1" applyBorder="1" applyAlignment="1">
      <alignment horizontal="left" vertical="top"/>
      <protection/>
    </xf>
    <xf numFmtId="0" fontId="4" fillId="33" borderId="15" xfId="0" applyFont="1" applyFill="1" applyBorder="1" applyAlignment="1">
      <alignment vertical="top"/>
    </xf>
    <xf numFmtId="0" fontId="4" fillId="33" borderId="12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0" fontId="4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4" fontId="4" fillId="33" borderId="13" xfId="51" applyNumberFormat="1" applyFont="1" applyFill="1" applyBorder="1" applyAlignment="1">
      <alignment horizontal="center" vertical="top" wrapText="1"/>
      <protection/>
    </xf>
    <xf numFmtId="4" fontId="3" fillId="33" borderId="22" xfId="0" applyNumberFormat="1" applyFont="1" applyFill="1" applyBorder="1" applyAlignment="1">
      <alignment horizontal="center" vertical="top" wrapText="1"/>
    </xf>
    <xf numFmtId="4" fontId="3" fillId="33" borderId="23" xfId="0" applyNumberFormat="1" applyFont="1" applyFill="1" applyBorder="1" applyAlignment="1">
      <alignment horizontal="center" vertical="top" wrapText="1"/>
    </xf>
    <xf numFmtId="49" fontId="4" fillId="33" borderId="10" xfId="51" applyNumberFormat="1" applyFont="1" applyFill="1" applyBorder="1" applyAlignment="1">
      <alignment horizontal="left" vertical="top"/>
      <protection/>
    </xf>
    <xf numFmtId="0" fontId="3" fillId="33" borderId="11" xfId="0" applyFont="1" applyFill="1" applyBorder="1" applyAlignment="1">
      <alignment horizontal="left" vertical="top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7"/>
  <sheetViews>
    <sheetView tabSelected="1" zoomScale="110" zoomScaleNormal="110" workbookViewId="0" topLeftCell="A4">
      <selection activeCell="D5" sqref="D5"/>
    </sheetView>
  </sheetViews>
  <sheetFormatPr defaultColWidth="9.140625" defaultRowHeight="15"/>
  <cols>
    <col min="1" max="1" width="3.57421875" style="1" customWidth="1"/>
    <col min="2" max="2" width="5.7109375" style="1" customWidth="1"/>
    <col min="3" max="3" width="5.421875" style="73" customWidth="1"/>
    <col min="4" max="4" width="37.7109375" style="1" customWidth="1"/>
    <col min="5" max="5" width="12.140625" style="84" customWidth="1"/>
    <col min="6" max="6" width="11.421875" style="84" customWidth="1"/>
    <col min="7" max="7" width="12.00390625" style="84" customWidth="1"/>
    <col min="8" max="8" width="11.140625" style="84" customWidth="1"/>
    <col min="9" max="9" width="11.421875" style="84" customWidth="1"/>
    <col min="10" max="10" width="11.28125" style="84" customWidth="1"/>
    <col min="11" max="11" width="11.140625" style="84" customWidth="1"/>
    <col min="12" max="12" width="10.57421875" style="1" customWidth="1"/>
    <col min="13" max="13" width="9.140625" style="1" customWidth="1"/>
    <col min="14" max="14" width="10.8515625" style="1" customWidth="1"/>
    <col min="15" max="16384" width="9.140625" style="1" customWidth="1"/>
  </cols>
  <sheetData>
    <row r="1" spans="1:12" ht="15.75" customHeight="1">
      <c r="A1" s="176" t="s">
        <v>202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</row>
    <row r="3" spans="1:12" ht="15" customHeight="1">
      <c r="A3" s="2"/>
      <c r="B3" s="2" t="s">
        <v>0</v>
      </c>
      <c r="C3" s="3" t="s">
        <v>1</v>
      </c>
      <c r="D3" s="3"/>
      <c r="E3" s="178" t="s">
        <v>2</v>
      </c>
      <c r="F3" s="179"/>
      <c r="G3" s="179"/>
      <c r="H3" s="179"/>
      <c r="I3" s="180"/>
      <c r="J3" s="127"/>
      <c r="K3" s="150"/>
      <c r="L3" s="151"/>
    </row>
    <row r="4" spans="1:12" ht="36">
      <c r="A4" s="4"/>
      <c r="B4" s="4"/>
      <c r="C4" s="5"/>
      <c r="D4" s="6" t="s">
        <v>3</v>
      </c>
      <c r="E4" s="96" t="s">
        <v>192</v>
      </c>
      <c r="F4" s="178" t="s">
        <v>4</v>
      </c>
      <c r="G4" s="179"/>
      <c r="H4" s="179"/>
      <c r="I4" s="180"/>
      <c r="J4" s="166">
        <v>2021</v>
      </c>
      <c r="K4" s="168">
        <v>2022</v>
      </c>
      <c r="L4" s="163">
        <v>2023</v>
      </c>
    </row>
    <row r="5" spans="1:12" ht="72">
      <c r="A5" s="4"/>
      <c r="B5" s="4"/>
      <c r="C5" s="5"/>
      <c r="D5" s="6"/>
      <c r="E5" s="87"/>
      <c r="F5" s="96" t="s">
        <v>5</v>
      </c>
      <c r="G5" s="96" t="s">
        <v>6</v>
      </c>
      <c r="H5" s="96" t="s">
        <v>7</v>
      </c>
      <c r="I5" s="96" t="s">
        <v>8</v>
      </c>
      <c r="J5" s="167"/>
      <c r="K5" s="169"/>
      <c r="L5" s="164"/>
    </row>
    <row r="6" spans="1:12" ht="12">
      <c r="A6" s="7">
        <v>1</v>
      </c>
      <c r="B6" s="7">
        <v>2</v>
      </c>
      <c r="C6" s="92">
        <v>3</v>
      </c>
      <c r="D6" s="8">
        <v>4</v>
      </c>
      <c r="E6" s="102">
        <v>7</v>
      </c>
      <c r="F6" s="102">
        <v>8</v>
      </c>
      <c r="G6" s="102">
        <v>9</v>
      </c>
      <c r="H6" s="102">
        <v>10</v>
      </c>
      <c r="I6" s="102">
        <v>11</v>
      </c>
      <c r="J6" s="103">
        <v>12</v>
      </c>
      <c r="K6" s="103">
        <v>13</v>
      </c>
      <c r="L6" s="102">
        <v>14</v>
      </c>
    </row>
    <row r="7" spans="1:12" ht="15.75" customHeight="1">
      <c r="A7" s="181" t="s">
        <v>9</v>
      </c>
      <c r="B7" s="9"/>
      <c r="C7" s="93"/>
      <c r="D7" s="10" t="s">
        <v>86</v>
      </c>
      <c r="E7" s="11">
        <f aca="true" t="shared" si="0" ref="E7:J7">E8</f>
        <v>134000</v>
      </c>
      <c r="F7" s="11">
        <f t="shared" si="0"/>
        <v>34000</v>
      </c>
      <c r="G7" s="11">
        <f t="shared" si="0"/>
        <v>36370</v>
      </c>
      <c r="H7" s="11">
        <f t="shared" si="0"/>
        <v>0</v>
      </c>
      <c r="I7" s="11">
        <f t="shared" si="0"/>
        <v>63630</v>
      </c>
      <c r="J7" s="11">
        <f t="shared" si="0"/>
        <v>0</v>
      </c>
      <c r="K7" s="12"/>
      <c r="L7" s="11"/>
    </row>
    <row r="8" spans="1:12" ht="16.5" customHeight="1">
      <c r="A8" s="182"/>
      <c r="B8" s="181" t="s">
        <v>10</v>
      </c>
      <c r="C8" s="21"/>
      <c r="D8" s="10" t="s">
        <v>11</v>
      </c>
      <c r="E8" s="11">
        <f>E9+E12+E18+E24</f>
        <v>134000</v>
      </c>
      <c r="F8" s="11">
        <f>F9+F12+F18+F24</f>
        <v>34000</v>
      </c>
      <c r="G8" s="11">
        <f>G9+G12+G18+G24</f>
        <v>36370</v>
      </c>
      <c r="H8" s="11">
        <f>H9+H12+H18+H24</f>
        <v>0</v>
      </c>
      <c r="I8" s="11">
        <f>I9+I12+I18+I24</f>
        <v>63630</v>
      </c>
      <c r="J8" s="12"/>
      <c r="K8" s="12"/>
      <c r="L8" s="11"/>
    </row>
    <row r="9" spans="1:12" ht="15.75" customHeight="1">
      <c r="A9" s="182"/>
      <c r="B9" s="171"/>
      <c r="C9" s="14">
        <v>6050</v>
      </c>
      <c r="D9" s="10" t="s">
        <v>16</v>
      </c>
      <c r="E9" s="11">
        <f>E10+E11</f>
        <v>34000</v>
      </c>
      <c r="F9" s="11">
        <f>F10+F11</f>
        <v>34000</v>
      </c>
      <c r="G9" s="11">
        <f>G10+G11</f>
        <v>0</v>
      </c>
      <c r="H9" s="11">
        <f>H10+H11</f>
        <v>0</v>
      </c>
      <c r="I9" s="11">
        <f>I10+I11</f>
        <v>0</v>
      </c>
      <c r="J9" s="11"/>
      <c r="K9" s="12"/>
      <c r="L9" s="11"/>
    </row>
    <row r="10" spans="1:12" ht="26.25" customHeight="1">
      <c r="A10" s="182"/>
      <c r="B10" s="171"/>
      <c r="C10" s="14"/>
      <c r="D10" s="15" t="s">
        <v>196</v>
      </c>
      <c r="E10" s="16">
        <f>F10+G10+H10+I10</f>
        <v>34000</v>
      </c>
      <c r="F10" s="16">
        <v>34000</v>
      </c>
      <c r="G10" s="16">
        <v>0</v>
      </c>
      <c r="H10" s="16">
        <v>0</v>
      </c>
      <c r="I10" s="13"/>
      <c r="J10" s="17"/>
      <c r="K10" s="17"/>
      <c r="L10" s="71"/>
    </row>
    <row r="11" spans="1:12" ht="20.25" customHeight="1">
      <c r="A11" s="182"/>
      <c r="B11" s="171"/>
      <c r="C11" s="14"/>
      <c r="D11" s="15" t="s">
        <v>193</v>
      </c>
      <c r="E11" s="16">
        <f>F11+G11+H11+I11</f>
        <v>0</v>
      </c>
      <c r="F11" s="16">
        <v>0</v>
      </c>
      <c r="G11" s="16">
        <v>0</v>
      </c>
      <c r="H11" s="16"/>
      <c r="I11" s="13"/>
      <c r="J11" s="17"/>
      <c r="K11" s="17"/>
      <c r="L11" s="71"/>
    </row>
    <row r="12" spans="1:12" ht="18" customHeight="1">
      <c r="A12" s="182"/>
      <c r="B12" s="182"/>
      <c r="C12" s="152">
        <v>6057</v>
      </c>
      <c r="D12" s="10" t="s">
        <v>16</v>
      </c>
      <c r="E12" s="11">
        <f aca="true" t="shared" si="1" ref="E12:J12">E13+E14+E15+E16+E17</f>
        <v>63630</v>
      </c>
      <c r="F12" s="11">
        <f t="shared" si="1"/>
        <v>0</v>
      </c>
      <c r="G12" s="11">
        <f t="shared" si="1"/>
        <v>0</v>
      </c>
      <c r="H12" s="11">
        <f t="shared" si="1"/>
        <v>0</v>
      </c>
      <c r="I12" s="11">
        <f t="shared" si="1"/>
        <v>63630</v>
      </c>
      <c r="J12" s="12">
        <f t="shared" si="1"/>
        <v>0</v>
      </c>
      <c r="K12" s="17"/>
      <c r="L12" s="71"/>
    </row>
    <row r="13" spans="1:12" ht="25.5" customHeight="1" hidden="1">
      <c r="A13" s="182"/>
      <c r="B13" s="182"/>
      <c r="C13" s="154"/>
      <c r="D13" s="15" t="s">
        <v>87</v>
      </c>
      <c r="E13" s="16">
        <f>F13+G13+H13+I13</f>
        <v>0</v>
      </c>
      <c r="F13" s="16"/>
      <c r="G13" s="16"/>
      <c r="H13" s="16"/>
      <c r="I13" s="16">
        <v>0</v>
      </c>
      <c r="J13" s="18"/>
      <c r="K13" s="18"/>
      <c r="L13" s="71"/>
    </row>
    <row r="14" spans="1:12" ht="24.75" customHeight="1" hidden="1">
      <c r="A14" s="182"/>
      <c r="B14" s="182"/>
      <c r="C14" s="154"/>
      <c r="D14" s="15" t="s">
        <v>88</v>
      </c>
      <c r="E14" s="16">
        <f>F14+G14+H14+I14</f>
        <v>0</v>
      </c>
      <c r="F14" s="16"/>
      <c r="G14" s="16"/>
      <c r="H14" s="16"/>
      <c r="I14" s="16">
        <v>0</v>
      </c>
      <c r="J14" s="18"/>
      <c r="K14" s="18"/>
      <c r="L14" s="71"/>
    </row>
    <row r="15" spans="1:12" ht="24.75" customHeight="1">
      <c r="A15" s="182"/>
      <c r="B15" s="182"/>
      <c r="C15" s="154"/>
      <c r="D15" s="15" t="s">
        <v>89</v>
      </c>
      <c r="E15" s="16">
        <f>F15+G15+H15+I15</f>
        <v>63630</v>
      </c>
      <c r="F15" s="16"/>
      <c r="G15" s="16"/>
      <c r="H15" s="16"/>
      <c r="I15" s="16">
        <v>63630</v>
      </c>
      <c r="J15" s="18"/>
      <c r="K15" s="18"/>
      <c r="L15" s="71"/>
    </row>
    <row r="16" spans="1:12" ht="25.5" customHeight="1" hidden="1">
      <c r="A16" s="182"/>
      <c r="B16" s="182"/>
      <c r="C16" s="154"/>
      <c r="D16" s="15" t="s">
        <v>90</v>
      </c>
      <c r="E16" s="16">
        <f>F16+G16+H16+I16</f>
        <v>0</v>
      </c>
      <c r="F16" s="16"/>
      <c r="G16" s="16"/>
      <c r="H16" s="16"/>
      <c r="I16" s="16">
        <v>0</v>
      </c>
      <c r="J16" s="18"/>
      <c r="K16" s="18"/>
      <c r="L16" s="71"/>
    </row>
    <row r="17" spans="1:12" ht="27" customHeight="1" hidden="1">
      <c r="A17" s="182"/>
      <c r="B17" s="182"/>
      <c r="C17" s="154"/>
      <c r="D17" s="15" t="s">
        <v>188</v>
      </c>
      <c r="E17" s="16">
        <f>F17+G17+H17+I17</f>
        <v>0</v>
      </c>
      <c r="F17" s="16"/>
      <c r="G17" s="16"/>
      <c r="H17" s="16"/>
      <c r="I17" s="16">
        <v>0</v>
      </c>
      <c r="J17" s="18"/>
      <c r="K17" s="18"/>
      <c r="L17" s="71"/>
    </row>
    <row r="18" spans="1:12" ht="16.5" customHeight="1">
      <c r="A18" s="182"/>
      <c r="B18" s="182"/>
      <c r="C18" s="152">
        <v>6059</v>
      </c>
      <c r="D18" s="10" t="s">
        <v>16</v>
      </c>
      <c r="E18" s="11">
        <f aca="true" t="shared" si="2" ref="E18:J18">E19+E20+E21+E22+E23</f>
        <v>36370</v>
      </c>
      <c r="F18" s="11">
        <f t="shared" si="2"/>
        <v>0</v>
      </c>
      <c r="G18" s="11">
        <f t="shared" si="2"/>
        <v>36370</v>
      </c>
      <c r="H18" s="11">
        <f t="shared" si="2"/>
        <v>0</v>
      </c>
      <c r="I18" s="11">
        <f t="shared" si="2"/>
        <v>0</v>
      </c>
      <c r="J18" s="11">
        <f t="shared" si="2"/>
        <v>0</v>
      </c>
      <c r="K18" s="18"/>
      <c r="L18" s="71"/>
    </row>
    <row r="19" spans="1:12" ht="27" customHeight="1" hidden="1">
      <c r="A19" s="182"/>
      <c r="B19" s="182"/>
      <c r="C19" s="154"/>
      <c r="D19" s="15" t="s">
        <v>87</v>
      </c>
      <c r="E19" s="16">
        <f>F19+G19+H19+I19</f>
        <v>0</v>
      </c>
      <c r="F19" s="16"/>
      <c r="G19" s="16">
        <v>0</v>
      </c>
      <c r="H19" s="16"/>
      <c r="I19" s="16"/>
      <c r="J19" s="18"/>
      <c r="K19" s="18"/>
      <c r="L19" s="71"/>
    </row>
    <row r="20" spans="1:12" ht="30.75" customHeight="1" hidden="1">
      <c r="A20" s="182"/>
      <c r="B20" s="182"/>
      <c r="C20" s="154"/>
      <c r="D20" s="15" t="s">
        <v>88</v>
      </c>
      <c r="E20" s="16">
        <f>F20+G20+H20+I20</f>
        <v>0</v>
      </c>
      <c r="F20" s="16"/>
      <c r="G20" s="16">
        <v>0</v>
      </c>
      <c r="H20" s="16"/>
      <c r="I20" s="16"/>
      <c r="J20" s="18"/>
      <c r="K20" s="18"/>
      <c r="L20" s="71"/>
    </row>
    <row r="21" spans="1:12" ht="16.5" customHeight="1">
      <c r="A21" s="182"/>
      <c r="B21" s="182"/>
      <c r="C21" s="154"/>
      <c r="D21" s="15" t="s">
        <v>91</v>
      </c>
      <c r="E21" s="16">
        <f>F21+G21+H21+I21</f>
        <v>36370</v>
      </c>
      <c r="F21" s="16"/>
      <c r="G21" s="16">
        <v>36370</v>
      </c>
      <c r="H21" s="16"/>
      <c r="I21" s="16"/>
      <c r="J21" s="18"/>
      <c r="K21" s="18"/>
      <c r="L21" s="71"/>
    </row>
    <row r="22" spans="1:12" ht="25.5" customHeight="1" hidden="1">
      <c r="A22" s="182"/>
      <c r="B22" s="182"/>
      <c r="C22" s="154"/>
      <c r="D22" s="15" t="s">
        <v>92</v>
      </c>
      <c r="E22" s="16">
        <f>F22+G22+H22+I22</f>
        <v>0</v>
      </c>
      <c r="F22" s="16"/>
      <c r="G22" s="16">
        <v>0</v>
      </c>
      <c r="H22" s="16"/>
      <c r="I22" s="16"/>
      <c r="J22" s="18"/>
      <c r="K22" s="18"/>
      <c r="L22" s="71"/>
    </row>
    <row r="23" spans="1:12" ht="25.5" customHeight="1" hidden="1">
      <c r="A23" s="182"/>
      <c r="B23" s="182"/>
      <c r="C23" s="154"/>
      <c r="D23" s="15" t="s">
        <v>188</v>
      </c>
      <c r="E23" s="16">
        <f>F23+G23+H23+I23</f>
        <v>0</v>
      </c>
      <c r="F23" s="16"/>
      <c r="G23" s="16">
        <v>0</v>
      </c>
      <c r="H23" s="16"/>
      <c r="I23" s="16"/>
      <c r="J23" s="18"/>
      <c r="K23" s="18"/>
      <c r="L23" s="71"/>
    </row>
    <row r="24" spans="1:12" ht="26.25" customHeight="1">
      <c r="A24" s="19"/>
      <c r="B24" s="19"/>
      <c r="C24" s="20">
        <v>6060</v>
      </c>
      <c r="D24" s="10" t="s">
        <v>13</v>
      </c>
      <c r="E24" s="11">
        <f aca="true" t="shared" si="3" ref="E24:J24">E25</f>
        <v>0</v>
      </c>
      <c r="F24" s="11">
        <f t="shared" si="3"/>
        <v>0</v>
      </c>
      <c r="G24" s="11">
        <f t="shared" si="3"/>
        <v>0</v>
      </c>
      <c r="H24" s="11">
        <f t="shared" si="3"/>
        <v>0</v>
      </c>
      <c r="I24" s="11">
        <f t="shared" si="3"/>
        <v>0</v>
      </c>
      <c r="J24" s="11">
        <f t="shared" si="3"/>
        <v>0</v>
      </c>
      <c r="K24" s="17"/>
      <c r="L24" s="71"/>
    </row>
    <row r="25" spans="1:12" ht="16.5" customHeight="1">
      <c r="A25" s="19"/>
      <c r="B25" s="19"/>
      <c r="C25" s="20"/>
      <c r="D25" s="15" t="s">
        <v>148</v>
      </c>
      <c r="E25" s="16">
        <f>F25+G25+H25+I25</f>
        <v>0</v>
      </c>
      <c r="F25" s="16">
        <v>0</v>
      </c>
      <c r="G25" s="16"/>
      <c r="H25" s="13"/>
      <c r="I25" s="13"/>
      <c r="J25" s="17"/>
      <c r="K25" s="17"/>
      <c r="L25" s="71"/>
    </row>
    <row r="26" spans="1:12" ht="17.25" customHeight="1">
      <c r="A26" s="161" t="s">
        <v>14</v>
      </c>
      <c r="B26" s="9"/>
      <c r="C26" s="21"/>
      <c r="D26" s="10" t="s">
        <v>15</v>
      </c>
      <c r="E26" s="11">
        <f aca="true" t="shared" si="4" ref="E26:J26">E34+E27</f>
        <v>18146223.57</v>
      </c>
      <c r="F26" s="11">
        <f t="shared" si="4"/>
        <v>3605123.17</v>
      </c>
      <c r="G26" s="11">
        <f t="shared" si="4"/>
        <v>5430818.1</v>
      </c>
      <c r="H26" s="11">
        <f t="shared" si="4"/>
        <v>9110282.3</v>
      </c>
      <c r="I26" s="11">
        <f t="shared" si="4"/>
        <v>0</v>
      </c>
      <c r="J26" s="11">
        <f t="shared" si="4"/>
        <v>8604689</v>
      </c>
      <c r="K26" s="12"/>
      <c r="L26" s="71"/>
    </row>
    <row r="27" spans="1:12" ht="17.25" customHeight="1">
      <c r="A27" s="149"/>
      <c r="B27" s="91" t="s">
        <v>144</v>
      </c>
      <c r="C27" s="21"/>
      <c r="D27" s="22" t="s">
        <v>146</v>
      </c>
      <c r="E27" s="90">
        <f>E29+E32+E30+E31</f>
        <v>30000</v>
      </c>
      <c r="F27" s="90">
        <f>F29+F32+F30+F31</f>
        <v>30000</v>
      </c>
      <c r="G27" s="90">
        <f>G29+G32+G30+G31</f>
        <v>0</v>
      </c>
      <c r="H27" s="90">
        <f>H29+H32+H30+H31</f>
        <v>0</v>
      </c>
      <c r="I27" s="90">
        <f>I29+I32+I30+I31</f>
        <v>0</v>
      </c>
      <c r="J27" s="90"/>
      <c r="K27" s="128"/>
      <c r="L27" s="71"/>
    </row>
    <row r="28" spans="1:12" ht="17.25" customHeight="1">
      <c r="A28" s="149"/>
      <c r="B28" s="89"/>
      <c r="C28" s="21">
        <v>6050</v>
      </c>
      <c r="D28" s="10" t="s">
        <v>16</v>
      </c>
      <c r="E28" s="90">
        <f>E29+E30+E31</f>
        <v>30000</v>
      </c>
      <c r="F28" s="90">
        <f>F29+F30+F31</f>
        <v>30000</v>
      </c>
      <c r="G28" s="90">
        <f>G29+G30+G31</f>
        <v>0</v>
      </c>
      <c r="H28" s="90">
        <f>H29+H30+H31</f>
        <v>0</v>
      </c>
      <c r="I28" s="90">
        <f>I29+I30+I31</f>
        <v>0</v>
      </c>
      <c r="J28" s="90"/>
      <c r="K28" s="128"/>
      <c r="L28" s="71"/>
    </row>
    <row r="29" spans="1:12" ht="27.75" customHeight="1">
      <c r="A29" s="149"/>
      <c r="B29" s="91"/>
      <c r="C29" s="21"/>
      <c r="D29" s="34" t="s">
        <v>145</v>
      </c>
      <c r="E29" s="55">
        <f>F29+G29+H29+I29</f>
        <v>30000</v>
      </c>
      <c r="F29" s="55">
        <v>30000</v>
      </c>
      <c r="G29" s="55"/>
      <c r="H29" s="55">
        <v>0</v>
      </c>
      <c r="I29" s="55"/>
      <c r="J29" s="55"/>
      <c r="K29" s="129"/>
      <c r="L29" s="71"/>
    </row>
    <row r="30" spans="1:12" ht="29.25" customHeight="1" hidden="1">
      <c r="A30" s="149"/>
      <c r="B30" s="98"/>
      <c r="C30" s="21"/>
      <c r="D30" s="34" t="s">
        <v>150</v>
      </c>
      <c r="E30" s="55">
        <f>F30+G30+H30+I30</f>
        <v>0</v>
      </c>
      <c r="F30" s="55"/>
      <c r="G30" s="55">
        <v>0</v>
      </c>
      <c r="H30" s="55"/>
      <c r="I30" s="55"/>
      <c r="J30" s="55"/>
      <c r="K30" s="129"/>
      <c r="L30" s="71"/>
    </row>
    <row r="31" spans="1:12" ht="27.75" customHeight="1" hidden="1">
      <c r="A31" s="149"/>
      <c r="B31" s="98"/>
      <c r="C31" s="21"/>
      <c r="D31" s="34" t="s">
        <v>151</v>
      </c>
      <c r="E31" s="55">
        <f>F31+G31+H31+I31</f>
        <v>0</v>
      </c>
      <c r="F31" s="55"/>
      <c r="G31" s="55"/>
      <c r="H31" s="55"/>
      <c r="I31" s="55"/>
      <c r="J31" s="55"/>
      <c r="K31" s="129"/>
      <c r="L31" s="71"/>
    </row>
    <row r="32" spans="1:12" ht="17.25" customHeight="1">
      <c r="A32" s="149"/>
      <c r="B32" s="98"/>
      <c r="C32" s="21">
        <v>6060</v>
      </c>
      <c r="D32" s="10" t="s">
        <v>16</v>
      </c>
      <c r="E32" s="90">
        <f aca="true" t="shared" si="5" ref="E32:J32">E33</f>
        <v>0</v>
      </c>
      <c r="F32" s="90">
        <f t="shared" si="5"/>
        <v>0</v>
      </c>
      <c r="G32" s="90">
        <f t="shared" si="5"/>
        <v>0</v>
      </c>
      <c r="H32" s="90">
        <f t="shared" si="5"/>
        <v>0</v>
      </c>
      <c r="I32" s="90">
        <f t="shared" si="5"/>
        <v>0</v>
      </c>
      <c r="J32" s="90">
        <f t="shared" si="5"/>
        <v>0</v>
      </c>
      <c r="K32" s="128"/>
      <c r="L32" s="71"/>
    </row>
    <row r="33" spans="1:12" ht="27.75" customHeight="1">
      <c r="A33" s="149"/>
      <c r="B33" s="98"/>
      <c r="C33" s="21"/>
      <c r="D33" s="34" t="s">
        <v>151</v>
      </c>
      <c r="E33" s="55">
        <f>F33+G33+H33+I33</f>
        <v>0</v>
      </c>
      <c r="F33" s="55"/>
      <c r="G33" s="55"/>
      <c r="H33" s="55"/>
      <c r="I33" s="55"/>
      <c r="J33" s="55"/>
      <c r="K33" s="129"/>
      <c r="L33" s="71"/>
    </row>
    <row r="34" spans="1:12" ht="12.75" customHeight="1">
      <c r="A34" s="155"/>
      <c r="B34" s="161" t="s">
        <v>17</v>
      </c>
      <c r="C34" s="21"/>
      <c r="D34" s="22" t="s">
        <v>18</v>
      </c>
      <c r="E34" s="23">
        <f aca="true" t="shared" si="6" ref="E34:L34">E35+E66+E72+E78</f>
        <v>18116223.57</v>
      </c>
      <c r="F34" s="88">
        <f t="shared" si="6"/>
        <v>3575123.17</v>
      </c>
      <c r="G34" s="88">
        <f t="shared" si="6"/>
        <v>5430818.1</v>
      </c>
      <c r="H34" s="88">
        <f t="shared" si="6"/>
        <v>9110282.3</v>
      </c>
      <c r="I34" s="88">
        <f t="shared" si="6"/>
        <v>0</v>
      </c>
      <c r="J34" s="88">
        <f t="shared" si="6"/>
        <v>8604689</v>
      </c>
      <c r="K34" s="128">
        <f t="shared" si="6"/>
        <v>2684691</v>
      </c>
      <c r="L34" s="11">
        <f t="shared" si="6"/>
        <v>0</v>
      </c>
    </row>
    <row r="35" spans="1:12" ht="18" customHeight="1">
      <c r="A35" s="155"/>
      <c r="B35" s="155"/>
      <c r="C35" s="152">
        <v>6050</v>
      </c>
      <c r="D35" s="10" t="s">
        <v>16</v>
      </c>
      <c r="E35" s="11">
        <f aca="true" t="shared" si="7" ref="E35:L35">SUM(E36:E65)</f>
        <v>18110223.57</v>
      </c>
      <c r="F35" s="11">
        <f t="shared" si="7"/>
        <v>3569123.17</v>
      </c>
      <c r="G35" s="11">
        <f t="shared" si="7"/>
        <v>5430818.1</v>
      </c>
      <c r="H35" s="11">
        <f t="shared" si="7"/>
        <v>9110282.3</v>
      </c>
      <c r="I35" s="11">
        <f t="shared" si="7"/>
        <v>0</v>
      </c>
      <c r="J35" s="11">
        <f t="shared" si="7"/>
        <v>8604689</v>
      </c>
      <c r="K35" s="12">
        <f t="shared" si="7"/>
        <v>2684691</v>
      </c>
      <c r="L35" s="11">
        <f t="shared" si="7"/>
        <v>0</v>
      </c>
    </row>
    <row r="36" spans="1:12" ht="26.25" customHeight="1" hidden="1">
      <c r="A36" s="155"/>
      <c r="B36" s="155"/>
      <c r="C36" s="154"/>
      <c r="D36" s="15" t="s">
        <v>140</v>
      </c>
      <c r="E36" s="16">
        <f>F36+G36+H36+I36</f>
        <v>0</v>
      </c>
      <c r="F36" s="16">
        <v>0</v>
      </c>
      <c r="G36" s="16">
        <v>0</v>
      </c>
      <c r="H36" s="16">
        <v>0</v>
      </c>
      <c r="I36" s="16"/>
      <c r="J36" s="18"/>
      <c r="K36" s="18"/>
      <c r="L36" s="71"/>
    </row>
    <row r="37" spans="1:12" ht="14.25" customHeight="1" hidden="1">
      <c r="A37" s="155"/>
      <c r="B37" s="155"/>
      <c r="C37" s="154"/>
      <c r="D37" s="15" t="s">
        <v>187</v>
      </c>
      <c r="E37" s="16">
        <f>F37+G37+H37+I37</f>
        <v>0</v>
      </c>
      <c r="F37" s="16">
        <v>0</v>
      </c>
      <c r="G37" s="16">
        <v>0</v>
      </c>
      <c r="H37" s="16">
        <v>0</v>
      </c>
      <c r="I37" s="16"/>
      <c r="J37" s="18">
        <v>0</v>
      </c>
      <c r="K37" s="18"/>
      <c r="L37" s="71"/>
    </row>
    <row r="38" spans="1:12" ht="27.75" customHeight="1" hidden="1">
      <c r="A38" s="155"/>
      <c r="B38" s="155"/>
      <c r="C38" s="154"/>
      <c r="D38" s="15" t="s">
        <v>141</v>
      </c>
      <c r="E38" s="16">
        <f>F38+G38+H38</f>
        <v>0</v>
      </c>
      <c r="F38" s="16">
        <v>0</v>
      </c>
      <c r="G38" s="16"/>
      <c r="H38" s="16"/>
      <c r="I38" s="16">
        <v>0</v>
      </c>
      <c r="J38" s="18"/>
      <c r="K38" s="18"/>
      <c r="L38" s="71"/>
    </row>
    <row r="39" spans="1:12" ht="27.75" customHeight="1" hidden="1">
      <c r="A39" s="155"/>
      <c r="B39" s="155"/>
      <c r="C39" s="154"/>
      <c r="D39" s="15" t="s">
        <v>142</v>
      </c>
      <c r="E39" s="16">
        <f>F39+G39+H39</f>
        <v>0</v>
      </c>
      <c r="F39" s="16">
        <v>0</v>
      </c>
      <c r="G39" s="16"/>
      <c r="H39" s="16"/>
      <c r="I39" s="16"/>
      <c r="J39" s="18"/>
      <c r="K39" s="18"/>
      <c r="L39" s="71"/>
    </row>
    <row r="40" spans="1:12" ht="27.75" customHeight="1" hidden="1">
      <c r="A40" s="155"/>
      <c r="B40" s="155"/>
      <c r="C40" s="154"/>
      <c r="D40" s="15" t="s">
        <v>143</v>
      </c>
      <c r="E40" s="16">
        <f>F40+G40+H40</f>
        <v>0</v>
      </c>
      <c r="F40" s="16">
        <v>0</v>
      </c>
      <c r="G40" s="16"/>
      <c r="H40" s="16"/>
      <c r="I40" s="16"/>
      <c r="J40" s="18"/>
      <c r="K40" s="18"/>
      <c r="L40" s="71"/>
    </row>
    <row r="41" spans="1:12" ht="24" customHeight="1" hidden="1">
      <c r="A41" s="155"/>
      <c r="B41" s="155"/>
      <c r="C41" s="154"/>
      <c r="D41" s="15" t="s">
        <v>165</v>
      </c>
      <c r="E41" s="16">
        <f aca="true" t="shared" si="8" ref="E41:E65">F41+G41+H41+I41</f>
        <v>0</v>
      </c>
      <c r="F41" s="16"/>
      <c r="G41" s="16">
        <v>0</v>
      </c>
      <c r="H41" s="16">
        <v>0</v>
      </c>
      <c r="I41" s="16"/>
      <c r="J41" s="18"/>
      <c r="K41" s="18"/>
      <c r="L41" s="71"/>
    </row>
    <row r="42" spans="1:12" ht="27.75" customHeight="1" hidden="1">
      <c r="A42" s="155"/>
      <c r="B42" s="155"/>
      <c r="C42" s="154"/>
      <c r="D42" s="15" t="s">
        <v>166</v>
      </c>
      <c r="E42" s="16">
        <f t="shared" si="8"/>
        <v>0</v>
      </c>
      <c r="F42" s="16"/>
      <c r="G42" s="16">
        <v>0</v>
      </c>
      <c r="H42" s="16">
        <v>0</v>
      </c>
      <c r="I42" s="16"/>
      <c r="J42" s="18"/>
      <c r="K42" s="18"/>
      <c r="L42" s="71"/>
    </row>
    <row r="43" spans="1:12" ht="27" customHeight="1" hidden="1">
      <c r="A43" s="155"/>
      <c r="B43" s="155"/>
      <c r="C43" s="154"/>
      <c r="D43" s="15" t="s">
        <v>189</v>
      </c>
      <c r="E43" s="16">
        <f t="shared" si="8"/>
        <v>0</v>
      </c>
      <c r="F43" s="16">
        <v>0</v>
      </c>
      <c r="G43" s="16">
        <v>0</v>
      </c>
      <c r="H43" s="16">
        <v>0</v>
      </c>
      <c r="I43" s="16"/>
      <c r="J43" s="18"/>
      <c r="K43" s="18"/>
      <c r="L43" s="71"/>
    </row>
    <row r="44" spans="1:12" ht="25.5" customHeight="1" hidden="1">
      <c r="A44" s="155"/>
      <c r="B44" s="155"/>
      <c r="C44" s="154"/>
      <c r="D44" s="15" t="s">
        <v>164</v>
      </c>
      <c r="E44" s="16">
        <f t="shared" si="8"/>
        <v>0</v>
      </c>
      <c r="F44" s="16">
        <v>0</v>
      </c>
      <c r="G44" s="16"/>
      <c r="H44" s="16"/>
      <c r="I44" s="16"/>
      <c r="J44" s="18"/>
      <c r="K44" s="18"/>
      <c r="L44" s="71"/>
    </row>
    <row r="45" spans="1:12" ht="25.5" customHeight="1" hidden="1">
      <c r="A45" s="155"/>
      <c r="B45" s="155"/>
      <c r="C45" s="154"/>
      <c r="D45" s="15" t="s">
        <v>167</v>
      </c>
      <c r="E45" s="16">
        <f t="shared" si="8"/>
        <v>0</v>
      </c>
      <c r="F45" s="16">
        <v>0</v>
      </c>
      <c r="G45" s="16"/>
      <c r="H45" s="16"/>
      <c r="I45" s="16"/>
      <c r="J45" s="18"/>
      <c r="K45" s="18"/>
      <c r="L45" s="71"/>
    </row>
    <row r="46" spans="1:12" ht="18" customHeight="1" hidden="1">
      <c r="A46" s="155"/>
      <c r="B46" s="155"/>
      <c r="C46" s="154"/>
      <c r="D46" s="15" t="s">
        <v>168</v>
      </c>
      <c r="E46" s="16">
        <f t="shared" si="8"/>
        <v>0</v>
      </c>
      <c r="F46" s="16">
        <v>0</v>
      </c>
      <c r="G46" s="16"/>
      <c r="H46" s="16"/>
      <c r="I46" s="16"/>
      <c r="J46" s="18"/>
      <c r="K46" s="18"/>
      <c r="L46" s="71"/>
    </row>
    <row r="47" spans="1:14" ht="26.25" customHeight="1">
      <c r="A47" s="155"/>
      <c r="B47" s="155"/>
      <c r="C47" s="154"/>
      <c r="D47" s="15" t="s">
        <v>169</v>
      </c>
      <c r="E47" s="16">
        <f t="shared" si="8"/>
        <v>2208300</v>
      </c>
      <c r="F47" s="16">
        <v>30310</v>
      </c>
      <c r="G47" s="16">
        <v>662490</v>
      </c>
      <c r="H47" s="16">
        <v>1515500</v>
      </c>
      <c r="I47" s="16"/>
      <c r="J47" s="18">
        <v>0</v>
      </c>
      <c r="K47" s="142">
        <v>0</v>
      </c>
      <c r="L47" s="142">
        <v>0</v>
      </c>
      <c r="M47" s="141"/>
      <c r="N47" s="141"/>
    </row>
    <row r="48" spans="1:14" ht="24" customHeight="1">
      <c r="A48" s="155"/>
      <c r="B48" s="155"/>
      <c r="C48" s="154"/>
      <c r="D48" s="15" t="s">
        <v>170</v>
      </c>
      <c r="E48" s="16">
        <f t="shared" si="8"/>
        <v>2397200</v>
      </c>
      <c r="F48" s="16">
        <v>64540</v>
      </c>
      <c r="G48" s="16">
        <v>719160</v>
      </c>
      <c r="H48" s="16">
        <v>1613500</v>
      </c>
      <c r="I48" s="16"/>
      <c r="J48" s="18">
        <v>2305000</v>
      </c>
      <c r="K48" s="142">
        <v>0</v>
      </c>
      <c r="L48" s="142">
        <v>0</v>
      </c>
      <c r="M48" s="141"/>
      <c r="N48" s="141"/>
    </row>
    <row r="49" spans="1:14" ht="24.75" customHeight="1">
      <c r="A49" s="155"/>
      <c r="B49" s="155"/>
      <c r="C49" s="154"/>
      <c r="D49" s="15" t="s">
        <v>171</v>
      </c>
      <c r="E49" s="16">
        <f t="shared" si="8"/>
        <v>2407200</v>
      </c>
      <c r="F49" s="16">
        <v>33040</v>
      </c>
      <c r="G49" s="16">
        <v>722160</v>
      </c>
      <c r="H49" s="16">
        <v>1652000</v>
      </c>
      <c r="I49" s="16"/>
      <c r="J49" s="18">
        <v>0</v>
      </c>
      <c r="K49" s="142">
        <v>0</v>
      </c>
      <c r="L49" s="142">
        <v>0</v>
      </c>
      <c r="M49" s="141"/>
      <c r="N49" s="141"/>
    </row>
    <row r="50" spans="1:14" ht="27" customHeight="1">
      <c r="A50" s="155"/>
      <c r="B50" s="155"/>
      <c r="C50" s="154"/>
      <c r="D50" s="15" t="s">
        <v>172</v>
      </c>
      <c r="E50" s="16">
        <f t="shared" si="8"/>
        <v>0</v>
      </c>
      <c r="F50" s="16">
        <v>0</v>
      </c>
      <c r="G50" s="16"/>
      <c r="H50" s="16">
        <v>0</v>
      </c>
      <c r="I50" s="16"/>
      <c r="J50" s="18"/>
      <c r="K50" s="142">
        <v>0</v>
      </c>
      <c r="L50" s="142">
        <v>0</v>
      </c>
      <c r="M50" s="141"/>
      <c r="N50" s="141"/>
    </row>
    <row r="51" spans="1:14" ht="25.5" customHeight="1">
      <c r="A51" s="155"/>
      <c r="B51" s="155"/>
      <c r="C51" s="154"/>
      <c r="D51" s="15" t="s">
        <v>173</v>
      </c>
      <c r="E51" s="16">
        <f t="shared" si="8"/>
        <v>3642300</v>
      </c>
      <c r="F51" s="16">
        <v>99610</v>
      </c>
      <c r="G51" s="16">
        <v>1092690</v>
      </c>
      <c r="H51" s="16">
        <v>2450000</v>
      </c>
      <c r="I51" s="16"/>
      <c r="J51" s="18">
        <v>3615000</v>
      </c>
      <c r="K51" s="142">
        <v>0</v>
      </c>
      <c r="L51" s="142">
        <v>0</v>
      </c>
      <c r="M51" s="141"/>
      <c r="N51" s="141"/>
    </row>
    <row r="52" spans="1:14" ht="51.75" customHeight="1">
      <c r="A52" s="155"/>
      <c r="B52" s="155"/>
      <c r="C52" s="154"/>
      <c r="D52" s="15" t="s">
        <v>174</v>
      </c>
      <c r="E52" s="16">
        <f t="shared" si="8"/>
        <v>633629</v>
      </c>
      <c r="F52" s="16">
        <v>36623.3</v>
      </c>
      <c r="G52" s="16">
        <v>190088.7</v>
      </c>
      <c r="H52" s="16">
        <v>406917</v>
      </c>
      <c r="I52" s="16"/>
      <c r="J52" s="18">
        <v>581310</v>
      </c>
      <c r="K52" s="142">
        <v>581312</v>
      </c>
      <c r="L52" s="142">
        <v>0</v>
      </c>
      <c r="M52" s="141"/>
      <c r="N52" s="141"/>
    </row>
    <row r="53" spans="1:14" ht="51" customHeight="1">
      <c r="A53" s="155"/>
      <c r="B53" s="155"/>
      <c r="C53" s="154"/>
      <c r="D53" s="15" t="s">
        <v>175</v>
      </c>
      <c r="E53" s="16">
        <f t="shared" si="8"/>
        <v>897342</v>
      </c>
      <c r="F53" s="16">
        <v>51864.4</v>
      </c>
      <c r="G53" s="16">
        <v>269202.6</v>
      </c>
      <c r="H53" s="16">
        <v>576275</v>
      </c>
      <c r="I53" s="16"/>
      <c r="J53" s="18">
        <v>823250</v>
      </c>
      <c r="K53" s="142">
        <v>823250</v>
      </c>
      <c r="L53" s="142">
        <v>0</v>
      </c>
      <c r="M53" s="141"/>
      <c r="N53" s="141"/>
    </row>
    <row r="54" spans="1:14" ht="27" customHeight="1">
      <c r="A54" s="155"/>
      <c r="B54" s="155"/>
      <c r="C54" s="154"/>
      <c r="D54" s="15" t="s">
        <v>177</v>
      </c>
      <c r="E54" s="16">
        <f t="shared" si="8"/>
        <v>1187500</v>
      </c>
      <c r="F54" s="16">
        <v>831250</v>
      </c>
      <c r="G54" s="16">
        <v>356250</v>
      </c>
      <c r="H54" s="16">
        <v>0</v>
      </c>
      <c r="I54" s="16"/>
      <c r="J54" s="18">
        <v>0</v>
      </c>
      <c r="K54" s="142">
        <v>0</v>
      </c>
      <c r="L54" s="142">
        <v>0</v>
      </c>
      <c r="M54" s="141"/>
      <c r="N54" s="141"/>
    </row>
    <row r="55" spans="1:14" ht="24.75" customHeight="1">
      <c r="A55" s="155"/>
      <c r="B55" s="155"/>
      <c r="C55" s="154"/>
      <c r="D55" s="15" t="s">
        <v>176</v>
      </c>
      <c r="E55" s="16">
        <f t="shared" si="8"/>
        <v>312500</v>
      </c>
      <c r="F55" s="16">
        <v>218750</v>
      </c>
      <c r="G55" s="16">
        <v>93750</v>
      </c>
      <c r="H55" s="16">
        <v>0</v>
      </c>
      <c r="I55" s="16"/>
      <c r="J55" s="18">
        <v>0</v>
      </c>
      <c r="K55" s="142">
        <v>0</v>
      </c>
      <c r="L55" s="142">
        <v>0</v>
      </c>
      <c r="M55" s="141"/>
      <c r="N55" s="141"/>
    </row>
    <row r="56" spans="1:14" ht="48" customHeight="1">
      <c r="A56" s="155"/>
      <c r="B56" s="155"/>
      <c r="C56" s="154"/>
      <c r="D56" s="15" t="s">
        <v>178</v>
      </c>
      <c r="E56" s="16">
        <f t="shared" si="8"/>
        <v>1203863</v>
      </c>
      <c r="F56" s="16">
        <v>133800.8</v>
      </c>
      <c r="G56" s="16">
        <v>361158.9</v>
      </c>
      <c r="H56" s="16">
        <v>708903.3</v>
      </c>
      <c r="I56" s="16"/>
      <c r="J56" s="18">
        <v>1012719</v>
      </c>
      <c r="K56" s="143">
        <v>1012719</v>
      </c>
      <c r="L56" s="143">
        <v>0</v>
      </c>
      <c r="M56" s="141"/>
      <c r="N56" s="141"/>
    </row>
    <row r="57" spans="1:14" ht="24.75" customHeight="1">
      <c r="A57" s="155"/>
      <c r="B57" s="155"/>
      <c r="C57" s="154"/>
      <c r="D57" s="15" t="s">
        <v>179</v>
      </c>
      <c r="E57" s="16">
        <f t="shared" si="8"/>
        <v>664124.7</v>
      </c>
      <c r="F57" s="16">
        <v>464887.2</v>
      </c>
      <c r="G57" s="16">
        <v>199237.5</v>
      </c>
      <c r="H57" s="16">
        <v>0</v>
      </c>
      <c r="I57" s="16"/>
      <c r="J57" s="18">
        <v>0</v>
      </c>
      <c r="K57" s="142">
        <v>0</v>
      </c>
      <c r="L57" s="142">
        <v>0</v>
      </c>
      <c r="M57" s="141"/>
      <c r="N57" s="141"/>
    </row>
    <row r="58" spans="1:14" ht="27" customHeight="1">
      <c r="A58" s="155"/>
      <c r="B58" s="155"/>
      <c r="C58" s="154"/>
      <c r="D58" s="15" t="s">
        <v>180</v>
      </c>
      <c r="E58" s="16">
        <f t="shared" si="8"/>
        <v>291476</v>
      </c>
      <c r="F58" s="16">
        <v>16846.2</v>
      </c>
      <c r="G58" s="16">
        <v>87442.8</v>
      </c>
      <c r="H58" s="16">
        <v>187187</v>
      </c>
      <c r="I58" s="16"/>
      <c r="J58" s="18">
        <v>267410</v>
      </c>
      <c r="K58" s="142">
        <v>267410</v>
      </c>
      <c r="L58" s="142">
        <v>0</v>
      </c>
      <c r="M58" s="141"/>
      <c r="N58" s="141"/>
    </row>
    <row r="59" spans="1:14" ht="27" customHeight="1">
      <c r="A59" s="155"/>
      <c r="B59" s="155"/>
      <c r="C59" s="154"/>
      <c r="D59" s="15" t="s">
        <v>181</v>
      </c>
      <c r="E59" s="16">
        <f t="shared" si="8"/>
        <v>702500</v>
      </c>
      <c r="F59" s="16">
        <v>491750</v>
      </c>
      <c r="G59" s="16">
        <v>210750</v>
      </c>
      <c r="H59" s="16">
        <v>0</v>
      </c>
      <c r="I59" s="16"/>
      <c r="J59" s="18">
        <v>0</v>
      </c>
      <c r="K59" s="142">
        <v>0</v>
      </c>
      <c r="L59" s="142">
        <v>0</v>
      </c>
      <c r="M59" s="141"/>
      <c r="N59" s="141"/>
    </row>
    <row r="60" spans="1:14" ht="27" customHeight="1">
      <c r="A60" s="155"/>
      <c r="B60" s="155"/>
      <c r="C60" s="154"/>
      <c r="D60" s="15" t="s">
        <v>182</v>
      </c>
      <c r="E60" s="16">
        <f t="shared" si="8"/>
        <v>500000</v>
      </c>
      <c r="F60" s="16">
        <v>350000</v>
      </c>
      <c r="G60" s="16">
        <v>150000</v>
      </c>
      <c r="H60" s="16">
        <v>0</v>
      </c>
      <c r="I60" s="16"/>
      <c r="J60" s="18">
        <v>0</v>
      </c>
      <c r="K60" s="142">
        <v>0</v>
      </c>
      <c r="L60" s="142">
        <v>0</v>
      </c>
      <c r="M60" s="141"/>
      <c r="N60" s="141"/>
    </row>
    <row r="61" spans="1:14" ht="24.75" customHeight="1">
      <c r="A61" s="155"/>
      <c r="B61" s="155"/>
      <c r="C61" s="154"/>
      <c r="D61" s="15" t="s">
        <v>183</v>
      </c>
      <c r="E61" s="16">
        <f t="shared" si="8"/>
        <v>748305</v>
      </c>
      <c r="F61" s="16">
        <v>523813.5</v>
      </c>
      <c r="G61" s="16">
        <v>224491.5</v>
      </c>
      <c r="H61" s="16">
        <v>0</v>
      </c>
      <c r="I61" s="16"/>
      <c r="J61" s="18">
        <v>0</v>
      </c>
      <c r="K61" s="142">
        <v>0</v>
      </c>
      <c r="L61" s="142">
        <v>0</v>
      </c>
      <c r="M61" s="141"/>
      <c r="N61" s="141"/>
    </row>
    <row r="62" spans="1:14" ht="27" customHeight="1">
      <c r="A62" s="155"/>
      <c r="B62" s="155"/>
      <c r="C62" s="154"/>
      <c r="D62" s="15" t="s">
        <v>184</v>
      </c>
      <c r="E62" s="16">
        <f t="shared" si="8"/>
        <v>99412</v>
      </c>
      <c r="F62" s="16">
        <v>69588.4</v>
      </c>
      <c r="G62" s="16">
        <v>29823.6</v>
      </c>
      <c r="H62" s="16">
        <v>0</v>
      </c>
      <c r="I62" s="16"/>
      <c r="J62" s="18">
        <v>0</v>
      </c>
      <c r="K62" s="142">
        <v>0</v>
      </c>
      <c r="L62" s="142">
        <v>0</v>
      </c>
      <c r="M62" s="141"/>
      <c r="N62" s="141"/>
    </row>
    <row r="63" spans="1:14" ht="25.5" customHeight="1">
      <c r="A63" s="155"/>
      <c r="B63" s="155"/>
      <c r="C63" s="154"/>
      <c r="D63" s="15" t="s">
        <v>185</v>
      </c>
      <c r="E63" s="16">
        <f t="shared" si="8"/>
        <v>91575</v>
      </c>
      <c r="F63" s="16">
        <v>64102.5</v>
      </c>
      <c r="G63" s="16">
        <v>27472.5</v>
      </c>
      <c r="H63" s="16">
        <v>0</v>
      </c>
      <c r="I63" s="16"/>
      <c r="J63" s="18">
        <v>0</v>
      </c>
      <c r="K63" s="142">
        <v>0</v>
      </c>
      <c r="L63" s="142">
        <v>0</v>
      </c>
      <c r="M63" s="141"/>
      <c r="N63" s="141"/>
    </row>
    <row r="64" spans="1:14" ht="27" customHeight="1">
      <c r="A64" s="155"/>
      <c r="B64" s="155"/>
      <c r="C64" s="154"/>
      <c r="D64" s="15" t="s">
        <v>186</v>
      </c>
      <c r="E64" s="16">
        <f t="shared" si="8"/>
        <v>115500</v>
      </c>
      <c r="F64" s="16">
        <v>80850</v>
      </c>
      <c r="G64" s="16">
        <v>34650</v>
      </c>
      <c r="H64" s="16">
        <v>0</v>
      </c>
      <c r="I64" s="16"/>
      <c r="J64" s="18">
        <v>0</v>
      </c>
      <c r="K64" s="142">
        <v>0</v>
      </c>
      <c r="L64" s="142">
        <v>0</v>
      </c>
      <c r="M64" s="141"/>
      <c r="N64" s="141"/>
    </row>
    <row r="65" spans="1:14" ht="27.75" customHeight="1">
      <c r="A65" s="155"/>
      <c r="B65" s="155"/>
      <c r="C65" s="153"/>
      <c r="D65" s="10" t="s">
        <v>19</v>
      </c>
      <c r="E65" s="13">
        <f t="shared" si="8"/>
        <v>7496.87</v>
      </c>
      <c r="F65" s="13">
        <v>7496.87</v>
      </c>
      <c r="G65" s="16"/>
      <c r="H65" s="16"/>
      <c r="I65" s="16"/>
      <c r="J65" s="18"/>
      <c r="K65" s="142"/>
      <c r="L65" s="142"/>
      <c r="N65" s="141"/>
    </row>
    <row r="66" spans="1:14" ht="15" customHeight="1">
      <c r="A66" s="155"/>
      <c r="B66" s="155"/>
      <c r="C66" s="152">
        <v>6057</v>
      </c>
      <c r="D66" s="10" t="s">
        <v>12</v>
      </c>
      <c r="E66" s="11">
        <f aca="true" t="shared" si="9" ref="E66:L66">SUM(E67:E71)</f>
        <v>0</v>
      </c>
      <c r="F66" s="11">
        <f t="shared" si="9"/>
        <v>0</v>
      </c>
      <c r="G66" s="11">
        <f t="shared" si="9"/>
        <v>0</v>
      </c>
      <c r="H66" s="11">
        <f t="shared" si="9"/>
        <v>0</v>
      </c>
      <c r="I66" s="11">
        <f t="shared" si="9"/>
        <v>0</v>
      </c>
      <c r="J66" s="11">
        <f t="shared" si="9"/>
        <v>0</v>
      </c>
      <c r="K66" s="12">
        <f t="shared" si="9"/>
        <v>0</v>
      </c>
      <c r="L66" s="11">
        <f t="shared" si="9"/>
        <v>0</v>
      </c>
      <c r="N66" s="141"/>
    </row>
    <row r="67" spans="1:12" ht="60.75" customHeight="1" hidden="1">
      <c r="A67" s="155"/>
      <c r="B67" s="155"/>
      <c r="C67" s="154"/>
      <c r="D67" s="24" t="s">
        <v>136</v>
      </c>
      <c r="E67" s="16">
        <f>F67+G67+H67+I67</f>
        <v>0</v>
      </c>
      <c r="F67" s="16"/>
      <c r="G67" s="16"/>
      <c r="H67" s="25"/>
      <c r="I67" s="16">
        <v>0</v>
      </c>
      <c r="J67" s="18"/>
      <c r="K67" s="18"/>
      <c r="L67" s="71"/>
    </row>
    <row r="68" spans="1:12" ht="26.25" customHeight="1" hidden="1">
      <c r="A68" s="155"/>
      <c r="B68" s="155"/>
      <c r="C68" s="154"/>
      <c r="D68" s="15" t="s">
        <v>93</v>
      </c>
      <c r="E68" s="16">
        <f>F68+G68+H68+I68</f>
        <v>0</v>
      </c>
      <c r="F68" s="16"/>
      <c r="G68" s="16"/>
      <c r="H68" s="25"/>
      <c r="I68" s="16">
        <v>0</v>
      </c>
      <c r="J68" s="18"/>
      <c r="K68" s="18"/>
      <c r="L68" s="71"/>
    </row>
    <row r="69" spans="1:12" ht="39.75" customHeight="1" hidden="1">
      <c r="A69" s="155"/>
      <c r="B69" s="155"/>
      <c r="C69" s="154"/>
      <c r="D69" s="15" t="s">
        <v>74</v>
      </c>
      <c r="E69" s="16">
        <f>F69+G69+H69+I69</f>
        <v>0</v>
      </c>
      <c r="F69" s="16"/>
      <c r="G69" s="16">
        <v>0</v>
      </c>
      <c r="H69" s="25"/>
      <c r="I69" s="16">
        <v>0</v>
      </c>
      <c r="J69" s="18"/>
      <c r="K69" s="18"/>
      <c r="L69" s="71"/>
    </row>
    <row r="70" spans="1:12" ht="27" customHeight="1" hidden="1">
      <c r="A70" s="155"/>
      <c r="B70" s="155"/>
      <c r="C70" s="154"/>
      <c r="D70" s="15" t="s">
        <v>94</v>
      </c>
      <c r="E70" s="16">
        <f>F70+G70+H70+I70</f>
        <v>0</v>
      </c>
      <c r="F70" s="16"/>
      <c r="G70" s="16">
        <v>0</v>
      </c>
      <c r="H70" s="25"/>
      <c r="I70" s="16">
        <v>0</v>
      </c>
      <c r="J70" s="18"/>
      <c r="K70" s="18"/>
      <c r="L70" s="71"/>
    </row>
    <row r="71" spans="1:12" ht="39" customHeight="1" hidden="1">
      <c r="A71" s="155"/>
      <c r="B71" s="155"/>
      <c r="C71" s="153"/>
      <c r="D71" s="15" t="s">
        <v>95</v>
      </c>
      <c r="E71" s="16">
        <f>F71+G71+H71+I71</f>
        <v>0</v>
      </c>
      <c r="F71" s="16"/>
      <c r="G71" s="16"/>
      <c r="H71" s="25"/>
      <c r="I71" s="16">
        <v>0</v>
      </c>
      <c r="J71" s="18"/>
      <c r="K71" s="18"/>
      <c r="L71" s="71"/>
    </row>
    <row r="72" spans="1:12" ht="17.25" customHeight="1">
      <c r="A72" s="155"/>
      <c r="B72" s="155"/>
      <c r="C72" s="152">
        <v>6059</v>
      </c>
      <c r="D72" s="10" t="s">
        <v>16</v>
      </c>
      <c r="E72" s="11">
        <f aca="true" t="shared" si="10" ref="E72:L72">SUM(E73:E77)</f>
        <v>0</v>
      </c>
      <c r="F72" s="11">
        <f t="shared" si="10"/>
        <v>0</v>
      </c>
      <c r="G72" s="11">
        <f t="shared" si="10"/>
        <v>0</v>
      </c>
      <c r="H72" s="11">
        <f t="shared" si="10"/>
        <v>0</v>
      </c>
      <c r="I72" s="11">
        <f t="shared" si="10"/>
        <v>0</v>
      </c>
      <c r="J72" s="11">
        <f t="shared" si="10"/>
        <v>0</v>
      </c>
      <c r="K72" s="12">
        <f t="shared" si="10"/>
        <v>0</v>
      </c>
      <c r="L72" s="11">
        <f t="shared" si="10"/>
        <v>0</v>
      </c>
    </row>
    <row r="73" spans="1:12" ht="25.5" customHeight="1" hidden="1">
      <c r="A73" s="155"/>
      <c r="B73" s="155"/>
      <c r="C73" s="154"/>
      <c r="D73" s="15" t="s">
        <v>96</v>
      </c>
      <c r="E73" s="16">
        <f>F73+G73+H73+I73</f>
        <v>0</v>
      </c>
      <c r="F73" s="16"/>
      <c r="G73" s="16"/>
      <c r="H73" s="16"/>
      <c r="I73" s="16"/>
      <c r="J73" s="18">
        <v>0</v>
      </c>
      <c r="K73" s="18"/>
      <c r="L73" s="71"/>
    </row>
    <row r="74" spans="1:12" ht="36.75" customHeight="1" hidden="1">
      <c r="A74" s="155"/>
      <c r="B74" s="155"/>
      <c r="C74" s="154"/>
      <c r="D74" s="15" t="s">
        <v>97</v>
      </c>
      <c r="E74" s="16">
        <f>F74+G74+H74+I74</f>
        <v>0</v>
      </c>
      <c r="F74" s="16"/>
      <c r="G74" s="16"/>
      <c r="H74" s="16"/>
      <c r="I74" s="16"/>
      <c r="J74" s="18"/>
      <c r="K74" s="18"/>
      <c r="L74" s="71"/>
    </row>
    <row r="75" spans="1:12" ht="26.25" customHeight="1" hidden="1">
      <c r="A75" s="155"/>
      <c r="B75" s="155"/>
      <c r="C75" s="154"/>
      <c r="D75" s="15" t="s">
        <v>20</v>
      </c>
      <c r="E75" s="16">
        <f>F75+G75+H75+I75</f>
        <v>0</v>
      </c>
      <c r="F75" s="16"/>
      <c r="G75" s="16">
        <v>0</v>
      </c>
      <c r="H75" s="16"/>
      <c r="I75" s="16"/>
      <c r="J75" s="18"/>
      <c r="K75" s="18"/>
      <c r="L75" s="71"/>
    </row>
    <row r="76" spans="1:12" ht="23.25" customHeight="1" hidden="1">
      <c r="A76" s="155"/>
      <c r="B76" s="155"/>
      <c r="C76" s="154"/>
      <c r="D76" s="15" t="s">
        <v>98</v>
      </c>
      <c r="E76" s="16">
        <f>F76+G76+H76+I76</f>
        <v>0</v>
      </c>
      <c r="F76" s="16"/>
      <c r="G76" s="16"/>
      <c r="H76" s="16"/>
      <c r="I76" s="16"/>
      <c r="J76" s="18"/>
      <c r="K76" s="18"/>
      <c r="L76" s="71"/>
    </row>
    <row r="77" spans="1:12" ht="60.75" customHeight="1" hidden="1">
      <c r="A77" s="155"/>
      <c r="B77" s="155"/>
      <c r="C77" s="153"/>
      <c r="D77" s="24" t="s">
        <v>136</v>
      </c>
      <c r="E77" s="26">
        <f>F77+G77+H77+I77</f>
        <v>0</v>
      </c>
      <c r="F77" s="16"/>
      <c r="G77" s="16">
        <v>0</v>
      </c>
      <c r="H77" s="25"/>
      <c r="I77" s="16"/>
      <c r="J77" s="18"/>
      <c r="K77" s="18"/>
      <c r="L77" s="71"/>
    </row>
    <row r="78" spans="1:12" ht="25.5" customHeight="1">
      <c r="A78" s="155"/>
      <c r="B78" s="155"/>
      <c r="C78" s="154">
        <v>6060</v>
      </c>
      <c r="D78" s="10" t="s">
        <v>99</v>
      </c>
      <c r="E78" s="11">
        <f aca="true" t="shared" si="11" ref="E78:L78">SUM(E79:E86)</f>
        <v>6000</v>
      </c>
      <c r="F78" s="11">
        <f t="shared" si="11"/>
        <v>6000</v>
      </c>
      <c r="G78" s="11">
        <f t="shared" si="11"/>
        <v>0</v>
      </c>
      <c r="H78" s="11">
        <f t="shared" si="11"/>
        <v>0</v>
      </c>
      <c r="I78" s="11">
        <f t="shared" si="11"/>
        <v>0</v>
      </c>
      <c r="J78" s="11">
        <f t="shared" si="11"/>
        <v>0</v>
      </c>
      <c r="K78" s="12">
        <f t="shared" si="11"/>
        <v>0</v>
      </c>
      <c r="L78" s="11">
        <f t="shared" si="11"/>
        <v>0</v>
      </c>
    </row>
    <row r="79" spans="1:12" ht="26.25" customHeight="1" hidden="1">
      <c r="A79" s="155"/>
      <c r="B79" s="155"/>
      <c r="C79" s="154"/>
      <c r="D79" s="15" t="s">
        <v>21</v>
      </c>
      <c r="E79" s="16">
        <f aca="true" t="shared" si="12" ref="E79:E86">F79+G79+H79+I79</f>
        <v>0</v>
      </c>
      <c r="F79" s="16">
        <v>0</v>
      </c>
      <c r="G79" s="16"/>
      <c r="H79" s="16"/>
      <c r="I79" s="16"/>
      <c r="J79" s="18"/>
      <c r="K79" s="18"/>
      <c r="L79" s="71"/>
    </row>
    <row r="80" spans="1:12" ht="63" customHeight="1" hidden="1">
      <c r="A80" s="155"/>
      <c r="B80" s="155"/>
      <c r="C80" s="154"/>
      <c r="D80" s="24" t="s">
        <v>136</v>
      </c>
      <c r="E80" s="16">
        <f t="shared" si="12"/>
        <v>0</v>
      </c>
      <c r="F80" s="16">
        <v>0</v>
      </c>
      <c r="G80" s="16"/>
      <c r="H80" s="16"/>
      <c r="I80" s="16"/>
      <c r="J80" s="18"/>
      <c r="K80" s="18"/>
      <c r="L80" s="71"/>
    </row>
    <row r="81" spans="1:12" ht="27" customHeight="1" hidden="1">
      <c r="A81" s="155"/>
      <c r="B81" s="155"/>
      <c r="C81" s="154"/>
      <c r="D81" s="15" t="s">
        <v>190</v>
      </c>
      <c r="E81" s="16">
        <f t="shared" si="12"/>
        <v>0</v>
      </c>
      <c r="F81" s="16">
        <v>0</v>
      </c>
      <c r="G81" s="16"/>
      <c r="H81" s="16"/>
      <c r="I81" s="16"/>
      <c r="J81" s="18"/>
      <c r="K81" s="18"/>
      <c r="L81" s="71"/>
    </row>
    <row r="82" spans="1:12" ht="27" customHeight="1" hidden="1">
      <c r="A82" s="155"/>
      <c r="B82" s="155"/>
      <c r="C82" s="154"/>
      <c r="D82" s="15" t="s">
        <v>140</v>
      </c>
      <c r="E82" s="16">
        <f t="shared" si="12"/>
        <v>0</v>
      </c>
      <c r="F82" s="16">
        <v>0</v>
      </c>
      <c r="G82" s="16"/>
      <c r="H82" s="16"/>
      <c r="I82" s="16"/>
      <c r="J82" s="18"/>
      <c r="K82" s="18"/>
      <c r="L82" s="71"/>
    </row>
    <row r="83" spans="1:12" ht="27" customHeight="1" hidden="1">
      <c r="A83" s="155"/>
      <c r="B83" s="155"/>
      <c r="C83" s="154"/>
      <c r="D83" s="15" t="s">
        <v>141</v>
      </c>
      <c r="E83" s="16">
        <f t="shared" si="12"/>
        <v>0</v>
      </c>
      <c r="F83" s="16">
        <v>0</v>
      </c>
      <c r="G83" s="16"/>
      <c r="H83" s="16"/>
      <c r="I83" s="16"/>
      <c r="J83" s="18"/>
      <c r="K83" s="18"/>
      <c r="L83" s="71"/>
    </row>
    <row r="84" spans="1:12" ht="27" customHeight="1" hidden="1">
      <c r="A84" s="155"/>
      <c r="B84" s="155"/>
      <c r="C84" s="154"/>
      <c r="D84" s="15" t="s">
        <v>167</v>
      </c>
      <c r="E84" s="16">
        <f t="shared" si="12"/>
        <v>0</v>
      </c>
      <c r="F84" s="16">
        <v>0</v>
      </c>
      <c r="G84" s="16"/>
      <c r="H84" s="16"/>
      <c r="I84" s="16"/>
      <c r="J84" s="18"/>
      <c r="K84" s="18"/>
      <c r="L84" s="71"/>
    </row>
    <row r="85" spans="1:12" ht="16.5" customHeight="1" hidden="1">
      <c r="A85" s="155"/>
      <c r="B85" s="155"/>
      <c r="C85" s="154"/>
      <c r="D85" s="15" t="s">
        <v>168</v>
      </c>
      <c r="E85" s="16">
        <f t="shared" si="12"/>
        <v>0</v>
      </c>
      <c r="F85" s="16">
        <v>0</v>
      </c>
      <c r="G85" s="16"/>
      <c r="H85" s="16"/>
      <c r="I85" s="16"/>
      <c r="J85" s="18"/>
      <c r="K85" s="18"/>
      <c r="L85" s="71"/>
    </row>
    <row r="86" spans="1:12" ht="29.25" customHeight="1">
      <c r="A86" s="162"/>
      <c r="B86" s="155"/>
      <c r="C86" s="154"/>
      <c r="D86" s="10" t="s">
        <v>19</v>
      </c>
      <c r="E86" s="16">
        <f t="shared" si="12"/>
        <v>6000</v>
      </c>
      <c r="F86" s="16">
        <v>6000</v>
      </c>
      <c r="G86" s="16"/>
      <c r="H86" s="16"/>
      <c r="I86" s="16"/>
      <c r="J86" s="18"/>
      <c r="K86" s="18"/>
      <c r="L86" s="71"/>
    </row>
    <row r="87" spans="1:12" ht="18" customHeight="1">
      <c r="A87" s="161" t="s">
        <v>22</v>
      </c>
      <c r="B87" s="9"/>
      <c r="C87" s="21"/>
      <c r="D87" s="10" t="s">
        <v>23</v>
      </c>
      <c r="E87" s="29">
        <f aca="true" t="shared" si="13" ref="E87:J87">E88</f>
        <v>107500</v>
      </c>
      <c r="F87" s="29">
        <f t="shared" si="13"/>
        <v>57500</v>
      </c>
      <c r="G87" s="29">
        <f t="shared" si="13"/>
        <v>50000</v>
      </c>
      <c r="H87" s="29">
        <f t="shared" si="13"/>
        <v>0</v>
      </c>
      <c r="I87" s="29">
        <f t="shared" si="13"/>
        <v>0</v>
      </c>
      <c r="J87" s="30">
        <f t="shared" si="13"/>
        <v>0</v>
      </c>
      <c r="K87" s="17"/>
      <c r="L87" s="71"/>
    </row>
    <row r="88" spans="1:12" ht="17.25" customHeight="1">
      <c r="A88" s="149"/>
      <c r="B88" s="149" t="s">
        <v>24</v>
      </c>
      <c r="C88" s="139"/>
      <c r="D88" s="10" t="s">
        <v>25</v>
      </c>
      <c r="E88" s="11">
        <f aca="true" t="shared" si="14" ref="E88:J88">E89+E93+E95+E97</f>
        <v>107500</v>
      </c>
      <c r="F88" s="11">
        <f t="shared" si="14"/>
        <v>57500</v>
      </c>
      <c r="G88" s="11">
        <f t="shared" si="14"/>
        <v>50000</v>
      </c>
      <c r="H88" s="11">
        <f t="shared" si="14"/>
        <v>0</v>
      </c>
      <c r="I88" s="11">
        <f t="shared" si="14"/>
        <v>0</v>
      </c>
      <c r="J88" s="12">
        <f t="shared" si="14"/>
        <v>0</v>
      </c>
      <c r="K88" s="12"/>
      <c r="L88" s="71"/>
    </row>
    <row r="89" spans="1:12" ht="15" customHeight="1">
      <c r="A89" s="149"/>
      <c r="B89" s="149"/>
      <c r="C89" s="28">
        <v>6050</v>
      </c>
      <c r="D89" s="10" t="s">
        <v>12</v>
      </c>
      <c r="E89" s="13">
        <f aca="true" t="shared" si="15" ref="E89:J89">E90+E91+E92</f>
        <v>52700</v>
      </c>
      <c r="F89" s="13">
        <f t="shared" si="15"/>
        <v>2700</v>
      </c>
      <c r="G89" s="13">
        <f t="shared" si="15"/>
        <v>50000</v>
      </c>
      <c r="H89" s="13">
        <f t="shared" si="15"/>
        <v>0</v>
      </c>
      <c r="I89" s="13">
        <f t="shared" si="15"/>
        <v>0</v>
      </c>
      <c r="J89" s="13">
        <f t="shared" si="15"/>
        <v>0</v>
      </c>
      <c r="K89" s="17"/>
      <c r="L89" s="71"/>
    </row>
    <row r="90" spans="1:12" ht="18.75" customHeight="1">
      <c r="A90" s="149"/>
      <c r="B90" s="149"/>
      <c r="C90" s="28"/>
      <c r="D90" s="15" t="s">
        <v>135</v>
      </c>
      <c r="E90" s="16">
        <f>F90+G90+H90+I90</f>
        <v>0</v>
      </c>
      <c r="F90" s="16">
        <v>0</v>
      </c>
      <c r="G90" s="16">
        <v>0</v>
      </c>
      <c r="H90" s="16"/>
      <c r="I90" s="16">
        <v>0</v>
      </c>
      <c r="J90" s="18"/>
      <c r="K90" s="18"/>
      <c r="L90" s="71"/>
    </row>
    <row r="91" spans="1:12" ht="27" customHeight="1">
      <c r="A91" s="149"/>
      <c r="B91" s="149"/>
      <c r="C91" s="28"/>
      <c r="D91" s="15" t="s">
        <v>138</v>
      </c>
      <c r="E91" s="16">
        <f>F91+G91+H91+I91</f>
        <v>50000</v>
      </c>
      <c r="F91" s="16">
        <v>0</v>
      </c>
      <c r="G91" s="16">
        <v>50000</v>
      </c>
      <c r="H91" s="16"/>
      <c r="I91" s="16"/>
      <c r="J91" s="18"/>
      <c r="K91" s="18"/>
      <c r="L91" s="71"/>
    </row>
    <row r="92" spans="1:12" ht="25.5" customHeight="1">
      <c r="A92" s="149"/>
      <c r="B92" s="149"/>
      <c r="C92" s="31"/>
      <c r="D92" s="10" t="s">
        <v>19</v>
      </c>
      <c r="E92" s="13">
        <f>F92+G92+H92+I92</f>
        <v>2700</v>
      </c>
      <c r="F92" s="13">
        <v>2700</v>
      </c>
      <c r="G92" s="13"/>
      <c r="H92" s="13"/>
      <c r="I92" s="13"/>
      <c r="J92" s="17"/>
      <c r="K92" s="17"/>
      <c r="L92" s="71"/>
    </row>
    <row r="93" spans="1:12" ht="16.5" customHeight="1">
      <c r="A93" s="149"/>
      <c r="B93" s="149"/>
      <c r="C93" s="28">
        <v>6057</v>
      </c>
      <c r="D93" s="10" t="s">
        <v>12</v>
      </c>
      <c r="E93" s="11">
        <f>E94</f>
        <v>0</v>
      </c>
      <c r="F93" s="11"/>
      <c r="G93" s="11">
        <f>G94</f>
        <v>0</v>
      </c>
      <c r="H93" s="11">
        <f>H94</f>
        <v>0</v>
      </c>
      <c r="I93" s="11">
        <f>I94</f>
        <v>0</v>
      </c>
      <c r="J93" s="12">
        <f>J94</f>
        <v>0</v>
      </c>
      <c r="K93" s="12"/>
      <c r="L93" s="71"/>
    </row>
    <row r="94" spans="1:12" ht="16.5" customHeight="1">
      <c r="A94" s="149"/>
      <c r="B94" s="149"/>
      <c r="C94" s="31"/>
      <c r="D94" s="15" t="s">
        <v>26</v>
      </c>
      <c r="E94" s="16">
        <f>F94+G94+H94+I94</f>
        <v>0</v>
      </c>
      <c r="F94" s="16"/>
      <c r="G94" s="16"/>
      <c r="H94" s="16"/>
      <c r="I94" s="16"/>
      <c r="J94" s="18"/>
      <c r="K94" s="18"/>
      <c r="L94" s="71"/>
    </row>
    <row r="95" spans="1:12" ht="18" customHeight="1">
      <c r="A95" s="149"/>
      <c r="B95" s="149"/>
      <c r="C95" s="28">
        <v>6059</v>
      </c>
      <c r="D95" s="10" t="s">
        <v>12</v>
      </c>
      <c r="E95" s="11">
        <f aca="true" t="shared" si="16" ref="E95:J95">E96</f>
        <v>0</v>
      </c>
      <c r="F95" s="11">
        <f t="shared" si="16"/>
        <v>0</v>
      </c>
      <c r="G95" s="11">
        <f t="shared" si="16"/>
        <v>0</v>
      </c>
      <c r="H95" s="11">
        <f t="shared" si="16"/>
        <v>0</v>
      </c>
      <c r="I95" s="11">
        <f t="shared" si="16"/>
        <v>0</v>
      </c>
      <c r="J95" s="12">
        <f t="shared" si="16"/>
        <v>0</v>
      </c>
      <c r="K95" s="12"/>
      <c r="L95" s="71"/>
    </row>
    <row r="96" spans="1:12" ht="18" customHeight="1">
      <c r="A96" s="149"/>
      <c r="B96" s="149"/>
      <c r="C96" s="31"/>
      <c r="D96" s="15" t="s">
        <v>26</v>
      </c>
      <c r="E96" s="16">
        <f>F96+G96+H96+I96</f>
        <v>0</v>
      </c>
      <c r="F96" s="16"/>
      <c r="G96" s="16"/>
      <c r="H96" s="16"/>
      <c r="I96" s="16"/>
      <c r="J96" s="18"/>
      <c r="K96" s="18"/>
      <c r="L96" s="71"/>
    </row>
    <row r="97" spans="1:12" ht="27" customHeight="1">
      <c r="A97" s="149"/>
      <c r="B97" s="149"/>
      <c r="C97" s="28" t="s">
        <v>27</v>
      </c>
      <c r="D97" s="10" t="s">
        <v>100</v>
      </c>
      <c r="E97" s="11">
        <f aca="true" t="shared" si="17" ref="E97:J97">E98+E99</f>
        <v>54800</v>
      </c>
      <c r="F97" s="11">
        <f t="shared" si="17"/>
        <v>54800</v>
      </c>
      <c r="G97" s="11">
        <f t="shared" si="17"/>
        <v>0</v>
      </c>
      <c r="H97" s="11">
        <f t="shared" si="17"/>
        <v>0</v>
      </c>
      <c r="I97" s="11">
        <f t="shared" si="17"/>
        <v>0</v>
      </c>
      <c r="J97" s="11">
        <f t="shared" si="17"/>
        <v>0</v>
      </c>
      <c r="K97" s="12"/>
      <c r="L97" s="71"/>
    </row>
    <row r="98" spans="1:12" ht="18.75" customHeight="1">
      <c r="A98" s="149"/>
      <c r="B98" s="149"/>
      <c r="C98" s="28"/>
      <c r="D98" s="15" t="s">
        <v>83</v>
      </c>
      <c r="E98" s="16">
        <f>F98+G98+H98+I98</f>
        <v>50000</v>
      </c>
      <c r="F98" s="16">
        <v>50000</v>
      </c>
      <c r="G98" s="16">
        <v>0</v>
      </c>
      <c r="H98" s="13"/>
      <c r="I98" s="13"/>
      <c r="J98" s="17"/>
      <c r="K98" s="17"/>
      <c r="L98" s="71"/>
    </row>
    <row r="99" spans="1:12" ht="27.75" customHeight="1">
      <c r="A99" s="165"/>
      <c r="B99" s="149"/>
      <c r="C99" s="28"/>
      <c r="D99" s="10" t="s">
        <v>19</v>
      </c>
      <c r="E99" s="16">
        <f>F99+G99+H99+I99</f>
        <v>4800</v>
      </c>
      <c r="F99" s="16">
        <v>4800</v>
      </c>
      <c r="G99" s="16"/>
      <c r="H99" s="16"/>
      <c r="I99" s="16"/>
      <c r="J99" s="18"/>
      <c r="K99" s="18"/>
      <c r="L99" s="71"/>
    </row>
    <row r="100" spans="1:12" ht="14.25" customHeight="1">
      <c r="A100" s="149" t="s">
        <v>28</v>
      </c>
      <c r="B100" s="9"/>
      <c r="C100" s="28"/>
      <c r="D100" s="10" t="s">
        <v>29</v>
      </c>
      <c r="E100" s="11">
        <f aca="true" t="shared" si="18" ref="E100:J100">E104+++E102</f>
        <v>1737760.1400000001</v>
      </c>
      <c r="F100" s="11">
        <f t="shared" si="18"/>
        <v>45000</v>
      </c>
      <c r="G100" s="11">
        <f t="shared" si="18"/>
        <v>253914.02</v>
      </c>
      <c r="H100" s="11">
        <f t="shared" si="18"/>
        <v>0</v>
      </c>
      <c r="I100" s="11">
        <f t="shared" si="18"/>
        <v>1438846.12</v>
      </c>
      <c r="J100" s="11">
        <f t="shared" si="18"/>
        <v>0</v>
      </c>
      <c r="K100" s="12"/>
      <c r="L100" s="71"/>
    </row>
    <row r="101" spans="1:12" ht="18" customHeight="1">
      <c r="A101" s="149"/>
      <c r="B101" s="32" t="s">
        <v>76</v>
      </c>
      <c r="C101" s="31"/>
      <c r="D101" s="10" t="s">
        <v>101</v>
      </c>
      <c r="E101" s="11">
        <f aca="true" t="shared" si="19" ref="E101:I102">E102</f>
        <v>0</v>
      </c>
      <c r="F101" s="11">
        <f t="shared" si="19"/>
        <v>0</v>
      </c>
      <c r="G101" s="11">
        <f t="shared" si="19"/>
        <v>0</v>
      </c>
      <c r="H101" s="11">
        <f t="shared" si="19"/>
        <v>0</v>
      </c>
      <c r="I101" s="11">
        <f t="shared" si="19"/>
        <v>0</v>
      </c>
      <c r="J101" s="12"/>
      <c r="K101" s="12"/>
      <c r="L101" s="71"/>
    </row>
    <row r="102" spans="1:12" ht="24" customHeight="1">
      <c r="A102" s="149"/>
      <c r="B102" s="32"/>
      <c r="C102" s="28">
        <v>6060</v>
      </c>
      <c r="D102" s="10" t="s">
        <v>13</v>
      </c>
      <c r="E102" s="25">
        <f t="shared" si="19"/>
        <v>0</v>
      </c>
      <c r="F102" s="25">
        <f t="shared" si="19"/>
        <v>0</v>
      </c>
      <c r="G102" s="25">
        <f t="shared" si="19"/>
        <v>0</v>
      </c>
      <c r="H102" s="25">
        <f t="shared" si="19"/>
        <v>0</v>
      </c>
      <c r="I102" s="25">
        <f t="shared" si="19"/>
        <v>0</v>
      </c>
      <c r="J102" s="33"/>
      <c r="K102" s="12"/>
      <c r="L102" s="71"/>
    </row>
    <row r="103" spans="1:12" ht="18" customHeight="1">
      <c r="A103" s="149"/>
      <c r="B103" s="27"/>
      <c r="C103" s="28"/>
      <c r="D103" s="15" t="s">
        <v>197</v>
      </c>
      <c r="E103" s="25">
        <f>F103+G103+H103+I103</f>
        <v>0</v>
      </c>
      <c r="F103" s="25">
        <v>0</v>
      </c>
      <c r="G103" s="25"/>
      <c r="H103" s="25"/>
      <c r="I103" s="25"/>
      <c r="J103" s="33"/>
      <c r="K103" s="12"/>
      <c r="L103" s="71"/>
    </row>
    <row r="104" spans="1:12" ht="12.75" customHeight="1">
      <c r="A104" s="155"/>
      <c r="B104" s="149" t="s">
        <v>30</v>
      </c>
      <c r="C104" s="31"/>
      <c r="D104" s="10" t="s">
        <v>31</v>
      </c>
      <c r="E104" s="13">
        <f aca="true" t="shared" si="20" ref="E104:J104">E105+E112+E108+E110</f>
        <v>1737760.1400000001</v>
      </c>
      <c r="F104" s="13">
        <f t="shared" si="20"/>
        <v>45000</v>
      </c>
      <c r="G104" s="13">
        <f t="shared" si="20"/>
        <v>253914.02</v>
      </c>
      <c r="H104" s="13">
        <f t="shared" si="20"/>
        <v>0</v>
      </c>
      <c r="I104" s="13">
        <f t="shared" si="20"/>
        <v>1438846.12</v>
      </c>
      <c r="J104" s="13">
        <f t="shared" si="20"/>
        <v>0</v>
      </c>
      <c r="K104" s="17"/>
      <c r="L104" s="71"/>
    </row>
    <row r="105" spans="1:12" ht="15" customHeight="1">
      <c r="A105" s="155"/>
      <c r="B105" s="149"/>
      <c r="C105" s="28">
        <v>6050</v>
      </c>
      <c r="D105" s="22" t="s">
        <v>16</v>
      </c>
      <c r="E105" s="13">
        <f aca="true" t="shared" si="21" ref="E105:J105">E107+E106</f>
        <v>20000</v>
      </c>
      <c r="F105" s="13">
        <f t="shared" si="21"/>
        <v>20000</v>
      </c>
      <c r="G105" s="13">
        <f t="shared" si="21"/>
        <v>0</v>
      </c>
      <c r="H105" s="13">
        <f t="shared" si="21"/>
        <v>0</v>
      </c>
      <c r="I105" s="13">
        <f t="shared" si="21"/>
        <v>0</v>
      </c>
      <c r="J105" s="17">
        <f t="shared" si="21"/>
        <v>0</v>
      </c>
      <c r="K105" s="17"/>
      <c r="L105" s="71"/>
    </row>
    <row r="106" spans="1:12" ht="12.75" customHeight="1">
      <c r="A106" s="155"/>
      <c r="B106" s="149"/>
      <c r="C106" s="28"/>
      <c r="D106" s="34" t="s">
        <v>102</v>
      </c>
      <c r="E106" s="16">
        <f>F106+G106+H106+I106</f>
        <v>5000</v>
      </c>
      <c r="F106" s="16">
        <v>5000</v>
      </c>
      <c r="G106" s="16"/>
      <c r="H106" s="16"/>
      <c r="I106" s="16"/>
      <c r="J106" s="17"/>
      <c r="K106" s="17"/>
      <c r="L106" s="71"/>
    </row>
    <row r="107" spans="1:12" ht="37.5" customHeight="1">
      <c r="A107" s="155"/>
      <c r="B107" s="149"/>
      <c r="C107" s="31"/>
      <c r="D107" s="34" t="s">
        <v>32</v>
      </c>
      <c r="E107" s="16">
        <f>F107+G107+H107+I107</f>
        <v>15000</v>
      </c>
      <c r="F107" s="16">
        <v>15000</v>
      </c>
      <c r="G107" s="13"/>
      <c r="H107" s="13"/>
      <c r="I107" s="13"/>
      <c r="J107" s="17"/>
      <c r="K107" s="17"/>
      <c r="L107" s="71"/>
    </row>
    <row r="108" spans="1:12" ht="18.75" customHeight="1">
      <c r="A108" s="155"/>
      <c r="B108" s="149"/>
      <c r="C108" s="144">
        <v>6057</v>
      </c>
      <c r="D108" s="10" t="s">
        <v>12</v>
      </c>
      <c r="E108" s="13">
        <f>E109</f>
        <v>1438846.12</v>
      </c>
      <c r="F108" s="13">
        <f aca="true" t="shared" si="22" ref="F108:L108">F109</f>
        <v>0</v>
      </c>
      <c r="G108" s="13">
        <f t="shared" si="22"/>
        <v>0</v>
      </c>
      <c r="H108" s="13">
        <f t="shared" si="22"/>
        <v>0</v>
      </c>
      <c r="I108" s="13">
        <f t="shared" si="22"/>
        <v>1438846.12</v>
      </c>
      <c r="J108" s="13">
        <f t="shared" si="22"/>
        <v>0</v>
      </c>
      <c r="K108" s="13">
        <f t="shared" si="22"/>
        <v>0</v>
      </c>
      <c r="L108" s="13">
        <f t="shared" si="22"/>
        <v>0</v>
      </c>
    </row>
    <row r="109" spans="1:12" ht="25.5" customHeight="1">
      <c r="A109" s="155"/>
      <c r="B109" s="149"/>
      <c r="C109" s="144"/>
      <c r="D109" s="34" t="s">
        <v>191</v>
      </c>
      <c r="E109" s="16">
        <f>F109+G109+H109+I109</f>
        <v>1438846.12</v>
      </c>
      <c r="F109" s="16"/>
      <c r="G109" s="16"/>
      <c r="H109" s="16"/>
      <c r="I109" s="16">
        <v>1438846.12</v>
      </c>
      <c r="J109" s="18"/>
      <c r="K109" s="18"/>
      <c r="L109" s="71"/>
    </row>
    <row r="110" spans="1:12" ht="18.75" customHeight="1">
      <c r="A110" s="155"/>
      <c r="B110" s="149"/>
      <c r="C110" s="21">
        <v>6059</v>
      </c>
      <c r="D110" s="10" t="s">
        <v>12</v>
      </c>
      <c r="E110" s="13">
        <f>E111</f>
        <v>253914.02</v>
      </c>
      <c r="F110" s="13">
        <f aca="true" t="shared" si="23" ref="F110:L110">F111</f>
        <v>0</v>
      </c>
      <c r="G110" s="13">
        <f t="shared" si="23"/>
        <v>253914.02</v>
      </c>
      <c r="H110" s="13">
        <f t="shared" si="23"/>
        <v>0</v>
      </c>
      <c r="I110" s="13">
        <f t="shared" si="23"/>
        <v>0</v>
      </c>
      <c r="J110" s="13">
        <f t="shared" si="23"/>
        <v>0</v>
      </c>
      <c r="K110" s="13">
        <f t="shared" si="23"/>
        <v>0</v>
      </c>
      <c r="L110" s="13">
        <f t="shared" si="23"/>
        <v>0</v>
      </c>
    </row>
    <row r="111" spans="1:12" ht="27" customHeight="1">
      <c r="A111" s="155"/>
      <c r="B111" s="149"/>
      <c r="C111" s="144"/>
      <c r="D111" s="34" t="s">
        <v>191</v>
      </c>
      <c r="E111" s="16">
        <f>F111+G111+H111+I111</f>
        <v>253914.02</v>
      </c>
      <c r="F111" s="16"/>
      <c r="G111" s="16">
        <v>253914.02</v>
      </c>
      <c r="H111" s="16"/>
      <c r="I111" s="16">
        <v>0</v>
      </c>
      <c r="J111" s="18"/>
      <c r="K111" s="18"/>
      <c r="L111" s="71"/>
    </row>
    <row r="112" spans="1:12" ht="25.5" customHeight="1">
      <c r="A112" s="155"/>
      <c r="B112" s="149"/>
      <c r="C112" s="28" t="s">
        <v>27</v>
      </c>
      <c r="D112" s="22" t="s">
        <v>100</v>
      </c>
      <c r="E112" s="13">
        <f aca="true" t="shared" si="24" ref="E112:J112">E115+E114+E113</f>
        <v>25000</v>
      </c>
      <c r="F112" s="13">
        <f t="shared" si="24"/>
        <v>25000</v>
      </c>
      <c r="G112" s="13">
        <f t="shared" si="24"/>
        <v>0</v>
      </c>
      <c r="H112" s="13">
        <f t="shared" si="24"/>
        <v>0</v>
      </c>
      <c r="I112" s="13">
        <f t="shared" si="24"/>
        <v>0</v>
      </c>
      <c r="J112" s="17">
        <f t="shared" si="24"/>
        <v>0</v>
      </c>
      <c r="K112" s="17"/>
      <c r="L112" s="71"/>
    </row>
    <row r="113" spans="1:12" ht="13.5" customHeight="1">
      <c r="A113" s="155"/>
      <c r="B113" s="149"/>
      <c r="C113" s="28"/>
      <c r="D113" s="34" t="s">
        <v>33</v>
      </c>
      <c r="E113" s="16">
        <f>F113+G113+I113+H113</f>
        <v>5000</v>
      </c>
      <c r="F113" s="16">
        <v>5000</v>
      </c>
      <c r="G113" s="16"/>
      <c r="H113" s="16"/>
      <c r="I113" s="16"/>
      <c r="J113" s="18"/>
      <c r="K113" s="18"/>
      <c r="L113" s="71"/>
    </row>
    <row r="114" spans="1:12" ht="38.25" customHeight="1">
      <c r="A114" s="155"/>
      <c r="B114" s="149"/>
      <c r="C114" s="28"/>
      <c r="D114" s="34" t="s">
        <v>32</v>
      </c>
      <c r="E114" s="16">
        <f>F114+G114+H114+I114</f>
        <v>5000</v>
      </c>
      <c r="F114" s="16">
        <v>5000</v>
      </c>
      <c r="G114" s="13"/>
      <c r="H114" s="13"/>
      <c r="I114" s="13"/>
      <c r="J114" s="17"/>
      <c r="K114" s="17"/>
      <c r="L114" s="71"/>
    </row>
    <row r="115" spans="1:12" ht="14.25" customHeight="1">
      <c r="A115" s="155"/>
      <c r="B115" s="149"/>
      <c r="C115" s="20"/>
      <c r="D115" s="35" t="s">
        <v>103</v>
      </c>
      <c r="E115" s="16">
        <f>F115+G115+H115+I115</f>
        <v>15000</v>
      </c>
      <c r="F115" s="16">
        <v>15000</v>
      </c>
      <c r="G115" s="13"/>
      <c r="H115" s="13"/>
      <c r="I115" s="13"/>
      <c r="J115" s="17"/>
      <c r="K115" s="17"/>
      <c r="L115" s="71"/>
    </row>
    <row r="116" spans="1:12" ht="24.75" customHeight="1">
      <c r="A116" s="174">
        <v>754</v>
      </c>
      <c r="B116" s="36"/>
      <c r="C116" s="21"/>
      <c r="D116" s="37" t="s">
        <v>77</v>
      </c>
      <c r="E116" s="11">
        <f aca="true" t="shared" si="25" ref="E116:J116">E117+E133</f>
        <v>626780.2</v>
      </c>
      <c r="F116" s="11">
        <f t="shared" si="25"/>
        <v>101780.2</v>
      </c>
      <c r="G116" s="11">
        <f t="shared" si="25"/>
        <v>100000</v>
      </c>
      <c r="H116" s="11">
        <f t="shared" si="25"/>
        <v>0</v>
      </c>
      <c r="I116" s="11">
        <f t="shared" si="25"/>
        <v>425000</v>
      </c>
      <c r="J116" s="12">
        <f t="shared" si="25"/>
        <v>0</v>
      </c>
      <c r="K116" s="12"/>
      <c r="L116" s="71"/>
    </row>
    <row r="117" spans="1:12" ht="12.75" customHeight="1">
      <c r="A117" s="175"/>
      <c r="B117" s="36">
        <v>75412</v>
      </c>
      <c r="C117" s="21"/>
      <c r="D117" s="37" t="s">
        <v>34</v>
      </c>
      <c r="E117" s="13">
        <f aca="true" t="shared" si="26" ref="E117:J117">E118+E123+E126+E129</f>
        <v>626780.2</v>
      </c>
      <c r="F117" s="13">
        <f t="shared" si="26"/>
        <v>101780.2</v>
      </c>
      <c r="G117" s="13">
        <f t="shared" si="26"/>
        <v>100000</v>
      </c>
      <c r="H117" s="13">
        <f t="shared" si="26"/>
        <v>0</v>
      </c>
      <c r="I117" s="13">
        <f t="shared" si="26"/>
        <v>425000</v>
      </c>
      <c r="J117" s="17">
        <f t="shared" si="26"/>
        <v>0</v>
      </c>
      <c r="K117" s="17"/>
      <c r="L117" s="71"/>
    </row>
    <row r="118" spans="1:12" ht="15.75" customHeight="1">
      <c r="A118" s="175"/>
      <c r="B118" s="38"/>
      <c r="C118" s="21" t="s">
        <v>35</v>
      </c>
      <c r="D118" s="10" t="s">
        <v>12</v>
      </c>
      <c r="E118" s="11">
        <f aca="true" t="shared" si="27" ref="E118:J118">E119+E120+E121+E122</f>
        <v>66780.2</v>
      </c>
      <c r="F118" s="11">
        <f t="shared" si="27"/>
        <v>16780.2</v>
      </c>
      <c r="G118" s="11">
        <f t="shared" si="27"/>
        <v>50000</v>
      </c>
      <c r="H118" s="11">
        <f t="shared" si="27"/>
        <v>0</v>
      </c>
      <c r="I118" s="11">
        <f t="shared" si="27"/>
        <v>0</v>
      </c>
      <c r="J118" s="12">
        <f t="shared" si="27"/>
        <v>0</v>
      </c>
      <c r="K118" s="12"/>
      <c r="L118" s="71"/>
    </row>
    <row r="119" spans="1:12" ht="24" customHeight="1">
      <c r="A119" s="175"/>
      <c r="B119" s="38"/>
      <c r="C119" s="21"/>
      <c r="D119" s="15" t="s">
        <v>36</v>
      </c>
      <c r="E119" s="25">
        <f>F119+G119+H119+I119</f>
        <v>50000</v>
      </c>
      <c r="F119" s="25"/>
      <c r="G119" s="25">
        <v>50000</v>
      </c>
      <c r="H119" s="25"/>
      <c r="I119" s="11"/>
      <c r="J119" s="12"/>
      <c r="K119" s="12"/>
      <c r="L119" s="71"/>
    </row>
    <row r="120" spans="1:12" ht="13.5" customHeight="1">
      <c r="A120" s="175"/>
      <c r="B120" s="38"/>
      <c r="C120" s="21"/>
      <c r="D120" s="15" t="s">
        <v>104</v>
      </c>
      <c r="E120" s="25">
        <f>F120+G120+H120+I120</f>
        <v>0</v>
      </c>
      <c r="F120" s="25"/>
      <c r="G120" s="25"/>
      <c r="H120" s="25"/>
      <c r="I120" s="11"/>
      <c r="J120" s="12"/>
      <c r="K120" s="12"/>
      <c r="L120" s="71"/>
    </row>
    <row r="121" spans="1:12" ht="12.75" customHeight="1">
      <c r="A121" s="175"/>
      <c r="B121" s="38"/>
      <c r="C121" s="21"/>
      <c r="D121" s="15" t="s">
        <v>198</v>
      </c>
      <c r="E121" s="16">
        <f>F121+G121+H121+I121</f>
        <v>10000</v>
      </c>
      <c r="F121" s="16">
        <v>10000</v>
      </c>
      <c r="G121" s="16"/>
      <c r="H121" s="16"/>
      <c r="I121" s="16"/>
      <c r="J121" s="18"/>
      <c r="K121" s="18"/>
      <c r="L121" s="71"/>
    </row>
    <row r="122" spans="1:12" ht="28.5" customHeight="1">
      <c r="A122" s="175"/>
      <c r="B122" s="38"/>
      <c r="C122" s="21"/>
      <c r="D122" s="10" t="s">
        <v>19</v>
      </c>
      <c r="E122" s="16">
        <f>F122+G122+H122+I122</f>
        <v>6780.2</v>
      </c>
      <c r="F122" s="16">
        <v>6780.2</v>
      </c>
      <c r="G122" s="16"/>
      <c r="H122" s="25"/>
      <c r="I122" s="16"/>
      <c r="J122" s="18"/>
      <c r="K122" s="18"/>
      <c r="L122" s="71"/>
    </row>
    <row r="123" spans="1:12" ht="15" customHeight="1">
      <c r="A123" s="175"/>
      <c r="B123" s="38"/>
      <c r="C123" s="21">
        <v>6057</v>
      </c>
      <c r="D123" s="10" t="s">
        <v>12</v>
      </c>
      <c r="E123" s="11">
        <f aca="true" t="shared" si="28" ref="E123:J123">E124+E125</f>
        <v>425000</v>
      </c>
      <c r="F123" s="11">
        <f t="shared" si="28"/>
        <v>0</v>
      </c>
      <c r="G123" s="11">
        <f t="shared" si="28"/>
        <v>0</v>
      </c>
      <c r="H123" s="11">
        <f t="shared" si="28"/>
        <v>0</v>
      </c>
      <c r="I123" s="11">
        <f t="shared" si="28"/>
        <v>425000</v>
      </c>
      <c r="J123" s="12">
        <f t="shared" si="28"/>
        <v>0</v>
      </c>
      <c r="K123" s="12"/>
      <c r="L123" s="71"/>
    </row>
    <row r="124" spans="1:12" ht="23.25" customHeight="1">
      <c r="A124" s="175"/>
      <c r="B124" s="38"/>
      <c r="C124" s="21"/>
      <c r="D124" s="15" t="s">
        <v>105</v>
      </c>
      <c r="E124" s="16">
        <f>F124+G124+H124+I124+J124</f>
        <v>425000</v>
      </c>
      <c r="F124" s="16"/>
      <c r="G124" s="16"/>
      <c r="H124" s="25"/>
      <c r="I124" s="16">
        <v>425000</v>
      </c>
      <c r="J124" s="18"/>
      <c r="K124" s="18"/>
      <c r="L124" s="71"/>
    </row>
    <row r="125" spans="1:12" ht="13.5" customHeight="1">
      <c r="A125" s="175"/>
      <c r="B125" s="38"/>
      <c r="C125" s="21"/>
      <c r="D125" s="15" t="s">
        <v>199</v>
      </c>
      <c r="E125" s="16">
        <f>F125+G125+H125+I125</f>
        <v>0</v>
      </c>
      <c r="F125" s="16">
        <v>0</v>
      </c>
      <c r="G125" s="16"/>
      <c r="H125" s="25"/>
      <c r="I125" s="16">
        <v>0</v>
      </c>
      <c r="J125" s="18">
        <v>0</v>
      </c>
      <c r="K125" s="18"/>
      <c r="L125" s="71"/>
    </row>
    <row r="126" spans="1:12" ht="16.5" customHeight="1">
      <c r="A126" s="175"/>
      <c r="B126" s="38"/>
      <c r="C126" s="21">
        <v>6059</v>
      </c>
      <c r="D126" s="10" t="s">
        <v>12</v>
      </c>
      <c r="E126" s="11">
        <f aca="true" t="shared" si="29" ref="E126:J126">E127+E128</f>
        <v>75000</v>
      </c>
      <c r="F126" s="11">
        <f t="shared" si="29"/>
        <v>75000</v>
      </c>
      <c r="G126" s="11">
        <f t="shared" si="29"/>
        <v>0</v>
      </c>
      <c r="H126" s="11">
        <f t="shared" si="29"/>
        <v>0</v>
      </c>
      <c r="I126" s="11">
        <f t="shared" si="29"/>
        <v>0</v>
      </c>
      <c r="J126" s="12">
        <f t="shared" si="29"/>
        <v>0</v>
      </c>
      <c r="K126" s="12"/>
      <c r="L126" s="71"/>
    </row>
    <row r="127" spans="1:12" ht="23.25" customHeight="1">
      <c r="A127" s="175"/>
      <c r="B127" s="38"/>
      <c r="C127" s="21"/>
      <c r="D127" s="15" t="s">
        <v>106</v>
      </c>
      <c r="E127" s="16">
        <f>F127+G127+H127+I127</f>
        <v>75000</v>
      </c>
      <c r="F127" s="16">
        <v>75000</v>
      </c>
      <c r="G127" s="16">
        <v>0</v>
      </c>
      <c r="H127" s="13"/>
      <c r="I127" s="13"/>
      <c r="J127" s="17"/>
      <c r="K127" s="17"/>
      <c r="L127" s="71"/>
    </row>
    <row r="128" spans="1:12" ht="25.5" customHeight="1">
      <c r="A128" s="175"/>
      <c r="B128" s="38"/>
      <c r="C128" s="21"/>
      <c r="D128" s="15" t="s">
        <v>200</v>
      </c>
      <c r="E128" s="16">
        <f>F128+G128+H128+I128+J128</f>
        <v>0</v>
      </c>
      <c r="F128" s="16"/>
      <c r="G128" s="16">
        <v>0</v>
      </c>
      <c r="H128" s="25"/>
      <c r="I128" s="16"/>
      <c r="J128" s="18"/>
      <c r="K128" s="18"/>
      <c r="L128" s="71"/>
    </row>
    <row r="129" spans="1:12" ht="24" customHeight="1">
      <c r="A129" s="175"/>
      <c r="B129" s="36"/>
      <c r="C129" s="21">
        <v>6060</v>
      </c>
      <c r="D129" s="10" t="s">
        <v>100</v>
      </c>
      <c r="E129" s="13">
        <f aca="true" t="shared" si="30" ref="E129:J129">E132+E131+E130</f>
        <v>60000</v>
      </c>
      <c r="F129" s="13">
        <f t="shared" si="30"/>
        <v>10000</v>
      </c>
      <c r="G129" s="13">
        <f t="shared" si="30"/>
        <v>50000</v>
      </c>
      <c r="H129" s="13">
        <f t="shared" si="30"/>
        <v>0</v>
      </c>
      <c r="I129" s="13">
        <f t="shared" si="30"/>
        <v>0</v>
      </c>
      <c r="J129" s="13">
        <f t="shared" si="30"/>
        <v>0</v>
      </c>
      <c r="K129" s="17"/>
      <c r="L129" s="71"/>
    </row>
    <row r="130" spans="1:12" ht="24.75" customHeight="1">
      <c r="A130" s="175"/>
      <c r="B130" s="36"/>
      <c r="C130" s="21"/>
      <c r="D130" s="15" t="s">
        <v>36</v>
      </c>
      <c r="E130" s="16">
        <f>F130+G130+H130+I130</f>
        <v>50000</v>
      </c>
      <c r="F130" s="16">
        <v>0</v>
      </c>
      <c r="G130" s="16">
        <v>50000</v>
      </c>
      <c r="H130" s="13"/>
      <c r="I130" s="13"/>
      <c r="J130" s="17"/>
      <c r="K130" s="17"/>
      <c r="L130" s="71"/>
    </row>
    <row r="131" spans="1:12" ht="23.25" customHeight="1">
      <c r="A131" s="175"/>
      <c r="B131" s="36"/>
      <c r="C131" s="21"/>
      <c r="D131" s="15" t="s">
        <v>107</v>
      </c>
      <c r="E131" s="16">
        <f>F131+G131+H131+I131</f>
        <v>0</v>
      </c>
      <c r="F131" s="16">
        <v>0</v>
      </c>
      <c r="G131" s="16">
        <v>0</v>
      </c>
      <c r="H131" s="16"/>
      <c r="I131" s="16"/>
      <c r="J131" s="18"/>
      <c r="K131" s="18"/>
      <c r="L131" s="71"/>
    </row>
    <row r="132" spans="1:12" ht="23.25" customHeight="1">
      <c r="A132" s="175"/>
      <c r="B132" s="38"/>
      <c r="C132" s="21"/>
      <c r="D132" s="10" t="s">
        <v>75</v>
      </c>
      <c r="E132" s="16">
        <f>F132+G132+H132+I132</f>
        <v>10000</v>
      </c>
      <c r="F132" s="16">
        <v>10000</v>
      </c>
      <c r="G132" s="16"/>
      <c r="H132" s="25"/>
      <c r="I132" s="16"/>
      <c r="J132" s="18"/>
      <c r="K132" s="18"/>
      <c r="L132" s="71"/>
    </row>
    <row r="133" spans="1:12" ht="11.25" customHeight="1">
      <c r="A133" s="175"/>
      <c r="B133" s="36">
        <v>75495</v>
      </c>
      <c r="C133" s="21"/>
      <c r="D133" s="10" t="s">
        <v>37</v>
      </c>
      <c r="E133" s="13">
        <f>E135+E138</f>
        <v>0</v>
      </c>
      <c r="F133" s="13">
        <f>F135+F138</f>
        <v>0</v>
      </c>
      <c r="G133" s="13">
        <f>G134</f>
        <v>0</v>
      </c>
      <c r="H133" s="13">
        <f>H134</f>
        <v>0</v>
      </c>
      <c r="I133" s="13">
        <f>I134</f>
        <v>0</v>
      </c>
      <c r="J133" s="17">
        <f>J134</f>
        <v>0</v>
      </c>
      <c r="K133" s="17"/>
      <c r="L133" s="71"/>
    </row>
    <row r="134" spans="1:12" ht="50.25" customHeight="1">
      <c r="A134" s="175"/>
      <c r="B134" s="36"/>
      <c r="C134" s="21"/>
      <c r="D134" s="15" t="s">
        <v>108</v>
      </c>
      <c r="E134" s="13">
        <v>0</v>
      </c>
      <c r="F134" s="13">
        <v>0</v>
      </c>
      <c r="G134" s="13">
        <f>G135+G138</f>
        <v>0</v>
      </c>
      <c r="H134" s="13">
        <f>H135+H138</f>
        <v>0</v>
      </c>
      <c r="I134" s="13">
        <f>I135+I138</f>
        <v>0</v>
      </c>
      <c r="J134" s="17">
        <f>J135+J138</f>
        <v>0</v>
      </c>
      <c r="K134" s="17"/>
      <c r="L134" s="71"/>
    </row>
    <row r="135" spans="1:12" ht="12" customHeight="1">
      <c r="A135" s="175"/>
      <c r="B135" s="38"/>
      <c r="C135" s="21">
        <v>6050</v>
      </c>
      <c r="D135" s="10" t="s">
        <v>16</v>
      </c>
      <c r="E135" s="39">
        <f aca="true" t="shared" si="31" ref="E135:K135">E136+E137</f>
        <v>0</v>
      </c>
      <c r="F135" s="39">
        <f t="shared" si="31"/>
        <v>0</v>
      </c>
      <c r="G135" s="39">
        <f t="shared" si="31"/>
        <v>0</v>
      </c>
      <c r="H135" s="39">
        <f t="shared" si="31"/>
        <v>0</v>
      </c>
      <c r="I135" s="39">
        <f t="shared" si="31"/>
        <v>0</v>
      </c>
      <c r="J135" s="39">
        <f t="shared" si="31"/>
        <v>0</v>
      </c>
      <c r="K135" s="130">
        <f t="shared" si="31"/>
        <v>0</v>
      </c>
      <c r="L135" s="71"/>
    </row>
    <row r="136" spans="1:12" ht="15" customHeight="1">
      <c r="A136" s="175"/>
      <c r="B136" s="38"/>
      <c r="C136" s="21"/>
      <c r="D136" s="15" t="s">
        <v>109</v>
      </c>
      <c r="E136" s="16"/>
      <c r="F136" s="16"/>
      <c r="G136" s="16"/>
      <c r="H136" s="16"/>
      <c r="I136" s="16"/>
      <c r="J136" s="18"/>
      <c r="K136" s="18"/>
      <c r="L136" s="71"/>
    </row>
    <row r="137" spans="1:12" ht="12.75" customHeight="1">
      <c r="A137" s="175"/>
      <c r="B137" s="38"/>
      <c r="C137" s="21"/>
      <c r="D137" s="15" t="s">
        <v>38</v>
      </c>
      <c r="E137" s="16">
        <f>F137+G137+H137+I137</f>
        <v>0</v>
      </c>
      <c r="F137" s="16">
        <v>0</v>
      </c>
      <c r="G137" s="16"/>
      <c r="H137" s="16"/>
      <c r="I137" s="16"/>
      <c r="J137" s="18"/>
      <c r="K137" s="18"/>
      <c r="L137" s="71"/>
    </row>
    <row r="138" spans="1:12" ht="26.25" customHeight="1">
      <c r="A138" s="175"/>
      <c r="B138" s="38"/>
      <c r="C138" s="21">
        <v>6060</v>
      </c>
      <c r="D138" s="10" t="s">
        <v>13</v>
      </c>
      <c r="E138" s="16">
        <f>F138+G138+H138+I138</f>
        <v>0</v>
      </c>
      <c r="F138" s="16"/>
      <c r="G138" s="16">
        <v>0</v>
      </c>
      <c r="H138" s="25"/>
      <c r="I138" s="16"/>
      <c r="J138" s="18"/>
      <c r="K138" s="18"/>
      <c r="L138" s="71"/>
    </row>
    <row r="139" spans="1:12" ht="14.25" customHeight="1">
      <c r="A139" s="38"/>
      <c r="B139" s="38"/>
      <c r="C139" s="21"/>
      <c r="D139" s="15" t="s">
        <v>109</v>
      </c>
      <c r="E139" s="16"/>
      <c r="F139" s="16"/>
      <c r="G139" s="16"/>
      <c r="H139" s="25"/>
      <c r="I139" s="16"/>
      <c r="J139" s="18"/>
      <c r="K139" s="18"/>
      <c r="L139" s="71"/>
    </row>
    <row r="140" spans="1:12" ht="19.5" customHeight="1">
      <c r="A140" s="161" t="s">
        <v>39</v>
      </c>
      <c r="B140" s="9"/>
      <c r="C140" s="28"/>
      <c r="D140" s="22" t="s">
        <v>40</v>
      </c>
      <c r="E140" s="11">
        <f>E141</f>
        <v>3613900</v>
      </c>
      <c r="F140" s="11">
        <f aca="true" t="shared" si="32" ref="F140:K140">F141</f>
        <v>0</v>
      </c>
      <c r="G140" s="11">
        <f t="shared" si="32"/>
        <v>542085</v>
      </c>
      <c r="H140" s="11">
        <f t="shared" si="32"/>
        <v>0</v>
      </c>
      <c r="I140" s="11">
        <f t="shared" si="32"/>
        <v>3071815</v>
      </c>
      <c r="J140" s="11">
        <f t="shared" si="32"/>
        <v>0</v>
      </c>
      <c r="K140" s="12">
        <f t="shared" si="32"/>
        <v>0</v>
      </c>
      <c r="L140" s="71"/>
    </row>
    <row r="141" spans="1:12" ht="18" customHeight="1">
      <c r="A141" s="149"/>
      <c r="B141" s="32" t="s">
        <v>41</v>
      </c>
      <c r="C141" s="31"/>
      <c r="D141" s="10" t="s">
        <v>42</v>
      </c>
      <c r="E141" s="11">
        <f aca="true" t="shared" si="33" ref="E141:J141">E142+E145</f>
        <v>3613900</v>
      </c>
      <c r="F141" s="11">
        <f t="shared" si="33"/>
        <v>0</v>
      </c>
      <c r="G141" s="11">
        <f t="shared" si="33"/>
        <v>542085</v>
      </c>
      <c r="H141" s="11">
        <f t="shared" si="33"/>
        <v>0</v>
      </c>
      <c r="I141" s="11">
        <f t="shared" si="33"/>
        <v>3071815</v>
      </c>
      <c r="J141" s="12">
        <f t="shared" si="33"/>
        <v>0</v>
      </c>
      <c r="K141" s="12"/>
      <c r="L141" s="71"/>
    </row>
    <row r="142" spans="1:12" ht="18.75" customHeight="1">
      <c r="A142" s="149"/>
      <c r="B142" s="40"/>
      <c r="C142" s="28">
        <v>6057</v>
      </c>
      <c r="D142" s="10" t="s">
        <v>54</v>
      </c>
      <c r="E142" s="11">
        <f>E143+E144</f>
        <v>3071815</v>
      </c>
      <c r="F142" s="11">
        <f aca="true" t="shared" si="34" ref="F142:K142">F143+F144</f>
        <v>0</v>
      </c>
      <c r="G142" s="11">
        <f t="shared" si="34"/>
        <v>0</v>
      </c>
      <c r="H142" s="11">
        <f t="shared" si="34"/>
        <v>0</v>
      </c>
      <c r="I142" s="11">
        <f t="shared" si="34"/>
        <v>3071815</v>
      </c>
      <c r="J142" s="11">
        <f t="shared" si="34"/>
        <v>0</v>
      </c>
      <c r="K142" s="12">
        <f t="shared" si="34"/>
        <v>0</v>
      </c>
      <c r="L142" s="71"/>
    </row>
    <row r="143" spans="1:12" ht="37.5" customHeight="1" hidden="1">
      <c r="A143" s="149"/>
      <c r="B143" s="40"/>
      <c r="C143" s="31"/>
      <c r="D143" s="15" t="s">
        <v>110</v>
      </c>
      <c r="E143" s="25">
        <f>F143+G143+H143+I143</f>
        <v>0</v>
      </c>
      <c r="F143" s="25">
        <v>0</v>
      </c>
      <c r="G143" s="25">
        <v>0</v>
      </c>
      <c r="H143" s="25">
        <v>0</v>
      </c>
      <c r="I143" s="25">
        <v>0</v>
      </c>
      <c r="J143" s="33">
        <v>0</v>
      </c>
      <c r="K143" s="12"/>
      <c r="L143" s="71"/>
    </row>
    <row r="144" spans="1:12" ht="25.5" customHeight="1">
      <c r="A144" s="149"/>
      <c r="B144" s="40"/>
      <c r="C144" s="106"/>
      <c r="D144" s="15" t="s">
        <v>155</v>
      </c>
      <c r="E144" s="109">
        <f>F144+G144+H144+I144</f>
        <v>3071815</v>
      </c>
      <c r="F144" s="109"/>
      <c r="G144" s="109"/>
      <c r="H144" s="109"/>
      <c r="I144" s="109">
        <v>3071815</v>
      </c>
      <c r="J144" s="33"/>
      <c r="K144" s="12"/>
      <c r="L144" s="71"/>
    </row>
    <row r="145" spans="1:12" ht="12.75" customHeight="1">
      <c r="A145" s="149"/>
      <c r="B145" s="40"/>
      <c r="C145" s="28">
        <v>6059</v>
      </c>
      <c r="D145" s="10" t="s">
        <v>16</v>
      </c>
      <c r="E145" s="11">
        <f>E146+E147</f>
        <v>542085</v>
      </c>
      <c r="F145" s="11">
        <f aca="true" t="shared" si="35" ref="F145:K145">F146+F147</f>
        <v>0</v>
      </c>
      <c r="G145" s="11">
        <f t="shared" si="35"/>
        <v>542085</v>
      </c>
      <c r="H145" s="11">
        <f t="shared" si="35"/>
        <v>0</v>
      </c>
      <c r="I145" s="11">
        <f t="shared" si="35"/>
        <v>0</v>
      </c>
      <c r="J145" s="11">
        <f t="shared" si="35"/>
        <v>0</v>
      </c>
      <c r="K145" s="12">
        <f t="shared" si="35"/>
        <v>0</v>
      </c>
      <c r="L145" s="71"/>
    </row>
    <row r="146" spans="1:12" ht="39" customHeight="1" hidden="1">
      <c r="A146" s="165"/>
      <c r="B146" s="40"/>
      <c r="C146" s="41"/>
      <c r="D146" s="15" t="s">
        <v>110</v>
      </c>
      <c r="E146" s="16">
        <f>F146+G146+H146+I146</f>
        <v>0</v>
      </c>
      <c r="F146" s="16">
        <v>0</v>
      </c>
      <c r="G146" s="16">
        <v>0</v>
      </c>
      <c r="H146" s="16"/>
      <c r="I146" s="16"/>
      <c r="J146" s="18"/>
      <c r="K146" s="18"/>
      <c r="L146" s="71"/>
    </row>
    <row r="147" spans="1:12" ht="24.75" customHeight="1">
      <c r="A147" s="107"/>
      <c r="B147" s="108"/>
      <c r="C147" s="106"/>
      <c r="D147" s="15" t="s">
        <v>155</v>
      </c>
      <c r="E147" s="16">
        <f>F147+G147+H147+I147</f>
        <v>542085</v>
      </c>
      <c r="F147" s="115"/>
      <c r="G147" s="119">
        <v>542085</v>
      </c>
      <c r="H147" s="115"/>
      <c r="I147" s="115"/>
      <c r="J147" s="116"/>
      <c r="K147" s="17"/>
      <c r="L147" s="71"/>
    </row>
    <row r="148" spans="1:12" ht="15" customHeight="1">
      <c r="A148" s="42">
        <v>852</v>
      </c>
      <c r="B148" s="43"/>
      <c r="C148" s="20"/>
      <c r="D148" s="44" t="s">
        <v>43</v>
      </c>
      <c r="E148" s="45">
        <f aca="true" t="shared" si="36" ref="E148:J148">E149+E151</f>
        <v>110000</v>
      </c>
      <c r="F148" s="45">
        <f t="shared" si="36"/>
        <v>0</v>
      </c>
      <c r="G148" s="45">
        <f t="shared" si="36"/>
        <v>25000</v>
      </c>
      <c r="H148" s="45">
        <f t="shared" si="36"/>
        <v>0</v>
      </c>
      <c r="I148" s="45">
        <f t="shared" si="36"/>
        <v>85000</v>
      </c>
      <c r="J148" s="46">
        <f t="shared" si="36"/>
        <v>0</v>
      </c>
      <c r="K148" s="12"/>
      <c r="L148" s="71"/>
    </row>
    <row r="149" spans="1:12" ht="12.75" customHeight="1">
      <c r="A149" s="42"/>
      <c r="B149" s="113">
        <v>85220</v>
      </c>
      <c r="C149" s="48"/>
      <c r="D149" s="44" t="s">
        <v>44</v>
      </c>
      <c r="E149" s="45">
        <f aca="true" t="shared" si="37" ref="E149:J149">E150</f>
        <v>0</v>
      </c>
      <c r="F149" s="45">
        <f t="shared" si="37"/>
        <v>0</v>
      </c>
      <c r="G149" s="45">
        <f t="shared" si="37"/>
        <v>0</v>
      </c>
      <c r="H149" s="45">
        <f t="shared" si="37"/>
        <v>0</v>
      </c>
      <c r="I149" s="45">
        <f t="shared" si="37"/>
        <v>0</v>
      </c>
      <c r="J149" s="46">
        <f t="shared" si="37"/>
        <v>0</v>
      </c>
      <c r="K149" s="12"/>
      <c r="L149" s="71"/>
    </row>
    <row r="150" spans="1:12" ht="15" customHeight="1">
      <c r="A150" s="42"/>
      <c r="B150" s="114"/>
      <c r="C150" s="20">
        <v>6050</v>
      </c>
      <c r="D150" s="44" t="s">
        <v>16</v>
      </c>
      <c r="E150" s="45">
        <f>F150:F151+G150:G151+H150:H151+I150:I151+J150:J151</f>
        <v>0</v>
      </c>
      <c r="F150" s="45"/>
      <c r="G150" s="45"/>
      <c r="H150" s="45"/>
      <c r="I150" s="45"/>
      <c r="J150" s="46"/>
      <c r="K150" s="12"/>
      <c r="L150" s="71"/>
    </row>
    <row r="151" spans="1:12" ht="14.25" customHeight="1">
      <c r="A151" s="47"/>
      <c r="B151" s="113">
        <v>85295</v>
      </c>
      <c r="C151" s="48"/>
      <c r="D151" s="44" t="s">
        <v>37</v>
      </c>
      <c r="E151" s="45">
        <f aca="true" t="shared" si="38" ref="E151:J151">E152+E154</f>
        <v>110000</v>
      </c>
      <c r="F151" s="45">
        <f t="shared" si="38"/>
        <v>0</v>
      </c>
      <c r="G151" s="45">
        <f t="shared" si="38"/>
        <v>25000</v>
      </c>
      <c r="H151" s="45">
        <f t="shared" si="38"/>
        <v>0</v>
      </c>
      <c r="I151" s="45">
        <f t="shared" si="38"/>
        <v>85000</v>
      </c>
      <c r="J151" s="46">
        <f t="shared" si="38"/>
        <v>0</v>
      </c>
      <c r="K151" s="12"/>
      <c r="L151" s="71"/>
    </row>
    <row r="152" spans="1:12" ht="14.25" customHeight="1">
      <c r="A152" s="47"/>
      <c r="B152" s="113"/>
      <c r="C152" s="20">
        <v>6057</v>
      </c>
      <c r="D152" s="44" t="s">
        <v>16</v>
      </c>
      <c r="E152" s="45">
        <f aca="true" t="shared" si="39" ref="E152:J152">E153</f>
        <v>85000</v>
      </c>
      <c r="F152" s="45">
        <f t="shared" si="39"/>
        <v>0</v>
      </c>
      <c r="G152" s="45">
        <f t="shared" si="39"/>
        <v>0</v>
      </c>
      <c r="H152" s="45">
        <f t="shared" si="39"/>
        <v>0</v>
      </c>
      <c r="I152" s="45">
        <f t="shared" si="39"/>
        <v>85000</v>
      </c>
      <c r="J152" s="45">
        <f t="shared" si="39"/>
        <v>0</v>
      </c>
      <c r="K152" s="12"/>
      <c r="L152" s="71"/>
    </row>
    <row r="153" spans="1:12" ht="18" customHeight="1">
      <c r="A153" s="47"/>
      <c r="B153" s="47"/>
      <c r="C153" s="48"/>
      <c r="D153" s="49" t="s">
        <v>194</v>
      </c>
      <c r="E153" s="16">
        <f>F153+G153+H153+I153</f>
        <v>85000</v>
      </c>
      <c r="F153" s="16"/>
      <c r="G153" s="16"/>
      <c r="H153" s="16"/>
      <c r="I153" s="16">
        <v>85000</v>
      </c>
      <c r="J153" s="18">
        <v>0</v>
      </c>
      <c r="K153" s="18"/>
      <c r="L153" s="71"/>
    </row>
    <row r="154" spans="1:12" ht="15" customHeight="1">
      <c r="A154" s="47"/>
      <c r="B154" s="47"/>
      <c r="C154" s="20">
        <v>6059</v>
      </c>
      <c r="D154" s="44" t="s">
        <v>12</v>
      </c>
      <c r="E154" s="45">
        <f aca="true" t="shared" si="40" ref="E154:J154">E155</f>
        <v>25000</v>
      </c>
      <c r="F154" s="45">
        <f t="shared" si="40"/>
        <v>0</v>
      </c>
      <c r="G154" s="45">
        <f t="shared" si="40"/>
        <v>25000</v>
      </c>
      <c r="H154" s="45">
        <f t="shared" si="40"/>
        <v>0</v>
      </c>
      <c r="I154" s="45">
        <f t="shared" si="40"/>
        <v>0</v>
      </c>
      <c r="J154" s="45">
        <f t="shared" si="40"/>
        <v>0</v>
      </c>
      <c r="K154" s="12"/>
      <c r="L154" s="71"/>
    </row>
    <row r="155" spans="1:12" ht="18.75" customHeight="1">
      <c r="A155" s="43"/>
      <c r="B155" s="47"/>
      <c r="C155" s="20"/>
      <c r="D155" s="49" t="s">
        <v>194</v>
      </c>
      <c r="E155" s="16">
        <f>F155+G155+H155+I155</f>
        <v>25000</v>
      </c>
      <c r="F155" s="16"/>
      <c r="G155" s="16">
        <v>25000</v>
      </c>
      <c r="H155" s="16"/>
      <c r="I155" s="16"/>
      <c r="J155" s="18">
        <v>0</v>
      </c>
      <c r="K155" s="18"/>
      <c r="L155" s="71"/>
    </row>
    <row r="156" spans="1:12" ht="27.75" customHeight="1">
      <c r="A156" s="149" t="s">
        <v>45</v>
      </c>
      <c r="B156" s="50"/>
      <c r="C156" s="21"/>
      <c r="D156" s="10" t="s">
        <v>46</v>
      </c>
      <c r="E156" s="11">
        <f>E157+E170+E185+E195+E212+E190</f>
        <v>5147206.83</v>
      </c>
      <c r="F156" s="11">
        <f aca="true" t="shared" si="41" ref="F156:K156">F157+F170+F185+F195+F212+F190</f>
        <v>193822.93</v>
      </c>
      <c r="G156" s="11">
        <f t="shared" si="41"/>
        <v>1157249.83</v>
      </c>
      <c r="H156" s="11">
        <f t="shared" si="41"/>
        <v>0</v>
      </c>
      <c r="I156" s="11">
        <f t="shared" si="41"/>
        <v>3796134.0700000003</v>
      </c>
      <c r="J156" s="11">
        <f t="shared" si="41"/>
        <v>0</v>
      </c>
      <c r="K156" s="12">
        <f t="shared" si="41"/>
        <v>0</v>
      </c>
      <c r="L156" s="71"/>
    </row>
    <row r="157" spans="1:12" ht="21" customHeight="1">
      <c r="A157" s="149"/>
      <c r="B157" s="171" t="s">
        <v>47</v>
      </c>
      <c r="C157" s="21"/>
      <c r="D157" s="10" t="s">
        <v>48</v>
      </c>
      <c r="E157" s="11">
        <f>E158+E164+E166+E168</f>
        <v>927000</v>
      </c>
      <c r="F157" s="11">
        <f aca="true" t="shared" si="42" ref="F157:K157">F158+F164+F166+F168</f>
        <v>0</v>
      </c>
      <c r="G157" s="11">
        <f t="shared" si="42"/>
        <v>337150</v>
      </c>
      <c r="H157" s="11">
        <f t="shared" si="42"/>
        <v>0</v>
      </c>
      <c r="I157" s="11">
        <f t="shared" si="42"/>
        <v>589850</v>
      </c>
      <c r="J157" s="11">
        <f t="shared" si="42"/>
        <v>0</v>
      </c>
      <c r="K157" s="12">
        <f t="shared" si="42"/>
        <v>0</v>
      </c>
      <c r="L157" s="71"/>
    </row>
    <row r="158" spans="1:12" ht="16.5" customHeight="1">
      <c r="A158" s="149"/>
      <c r="B158" s="171"/>
      <c r="C158" s="21">
        <v>6050</v>
      </c>
      <c r="D158" s="10" t="s">
        <v>16</v>
      </c>
      <c r="E158" s="11">
        <f aca="true" t="shared" si="43" ref="E158:K158">E159+E160+E161+E162+E163</f>
        <v>0</v>
      </c>
      <c r="F158" s="11">
        <f t="shared" si="43"/>
        <v>0</v>
      </c>
      <c r="G158" s="11">
        <f t="shared" si="43"/>
        <v>0</v>
      </c>
      <c r="H158" s="11">
        <f t="shared" si="43"/>
        <v>0</v>
      </c>
      <c r="I158" s="11">
        <f t="shared" si="43"/>
        <v>0</v>
      </c>
      <c r="J158" s="11">
        <f t="shared" si="43"/>
        <v>0</v>
      </c>
      <c r="K158" s="12">
        <f t="shared" si="43"/>
        <v>0</v>
      </c>
      <c r="L158" s="71"/>
    </row>
    <row r="159" spans="1:12" ht="25.5" customHeight="1" hidden="1">
      <c r="A159" s="149"/>
      <c r="B159" s="171"/>
      <c r="C159" s="21"/>
      <c r="D159" s="15" t="s">
        <v>111</v>
      </c>
      <c r="E159" s="25">
        <f>F159+G159+H159+I159</f>
        <v>0</v>
      </c>
      <c r="F159" s="25"/>
      <c r="G159" s="25">
        <v>0</v>
      </c>
      <c r="H159" s="11"/>
      <c r="I159" s="11"/>
      <c r="J159" s="12"/>
      <c r="K159" s="12"/>
      <c r="L159" s="71"/>
    </row>
    <row r="160" spans="1:12" ht="13.5" customHeight="1" hidden="1">
      <c r="A160" s="149"/>
      <c r="B160" s="171"/>
      <c r="C160" s="21"/>
      <c r="D160" s="15" t="s">
        <v>49</v>
      </c>
      <c r="E160" s="16"/>
      <c r="F160" s="16"/>
      <c r="G160" s="16"/>
      <c r="H160" s="16"/>
      <c r="I160" s="16"/>
      <c r="J160" s="18"/>
      <c r="K160" s="18"/>
      <c r="L160" s="71"/>
    </row>
    <row r="161" spans="1:12" ht="15" customHeight="1" hidden="1">
      <c r="A161" s="149"/>
      <c r="B161" s="171"/>
      <c r="C161" s="21"/>
      <c r="D161" s="15" t="s">
        <v>112</v>
      </c>
      <c r="E161" s="16">
        <f>F161+G161+H161+I161</f>
        <v>0</v>
      </c>
      <c r="F161" s="16"/>
      <c r="G161" s="16"/>
      <c r="H161" s="16"/>
      <c r="I161" s="16"/>
      <c r="J161" s="18"/>
      <c r="K161" s="18"/>
      <c r="L161" s="71"/>
    </row>
    <row r="162" spans="1:12" ht="50.25" customHeight="1" hidden="1">
      <c r="A162" s="149"/>
      <c r="B162" s="171"/>
      <c r="C162" s="21"/>
      <c r="D162" s="15" t="s">
        <v>113</v>
      </c>
      <c r="E162" s="16">
        <f>F162+G162+H162+I162</f>
        <v>0</v>
      </c>
      <c r="F162" s="16"/>
      <c r="G162" s="16">
        <v>0</v>
      </c>
      <c r="H162" s="16"/>
      <c r="I162" s="16"/>
      <c r="J162" s="18"/>
      <c r="K162" s="18"/>
      <c r="L162" s="71"/>
    </row>
    <row r="163" spans="1:12" ht="27" customHeight="1" hidden="1">
      <c r="A163" s="149"/>
      <c r="B163" s="171"/>
      <c r="C163" s="21"/>
      <c r="D163" s="15" t="s">
        <v>50</v>
      </c>
      <c r="E163" s="16">
        <f>F163+G163+H163+I163</f>
        <v>0</v>
      </c>
      <c r="F163" s="16"/>
      <c r="G163" s="16">
        <v>0</v>
      </c>
      <c r="H163" s="16"/>
      <c r="I163" s="16"/>
      <c r="J163" s="18"/>
      <c r="K163" s="18"/>
      <c r="L163" s="71"/>
    </row>
    <row r="164" spans="1:12" ht="12.75" customHeight="1">
      <c r="A164" s="149"/>
      <c r="B164" s="171"/>
      <c r="C164" s="21" t="s">
        <v>51</v>
      </c>
      <c r="D164" s="10" t="s">
        <v>16</v>
      </c>
      <c r="E164" s="11">
        <f aca="true" t="shared" si="44" ref="E164:J164">E165</f>
        <v>589850</v>
      </c>
      <c r="F164" s="11">
        <f t="shared" si="44"/>
        <v>0</v>
      </c>
      <c r="G164" s="11">
        <f t="shared" si="44"/>
        <v>0</v>
      </c>
      <c r="H164" s="11">
        <f t="shared" si="44"/>
        <v>0</v>
      </c>
      <c r="I164" s="11">
        <f t="shared" si="44"/>
        <v>589850</v>
      </c>
      <c r="J164" s="12">
        <f t="shared" si="44"/>
        <v>0</v>
      </c>
      <c r="K164" s="12"/>
      <c r="L164" s="71"/>
    </row>
    <row r="165" spans="1:12" ht="26.25" customHeight="1">
      <c r="A165" s="149"/>
      <c r="B165" s="171"/>
      <c r="C165" s="21"/>
      <c r="D165" s="15" t="s">
        <v>114</v>
      </c>
      <c r="E165" s="16">
        <f>F165+G165+H165+I165</f>
        <v>589850</v>
      </c>
      <c r="F165" s="13"/>
      <c r="G165" s="13"/>
      <c r="H165" s="13"/>
      <c r="I165" s="16">
        <v>589850</v>
      </c>
      <c r="J165" s="17"/>
      <c r="K165" s="17"/>
      <c r="L165" s="71"/>
    </row>
    <row r="166" spans="1:12" ht="15" customHeight="1">
      <c r="A166" s="149"/>
      <c r="B166" s="171"/>
      <c r="C166" s="21" t="s">
        <v>52</v>
      </c>
      <c r="D166" s="10" t="s">
        <v>16</v>
      </c>
      <c r="E166" s="11">
        <f aca="true" t="shared" si="45" ref="E166:J166">E167</f>
        <v>337150</v>
      </c>
      <c r="F166" s="11">
        <f t="shared" si="45"/>
        <v>0</v>
      </c>
      <c r="G166" s="11">
        <f t="shared" si="45"/>
        <v>337150</v>
      </c>
      <c r="H166" s="11">
        <f t="shared" si="45"/>
        <v>0</v>
      </c>
      <c r="I166" s="11">
        <f t="shared" si="45"/>
        <v>0</v>
      </c>
      <c r="J166" s="12">
        <f t="shared" si="45"/>
        <v>0</v>
      </c>
      <c r="K166" s="12"/>
      <c r="L166" s="71"/>
    </row>
    <row r="167" spans="1:12" ht="30.75" customHeight="1">
      <c r="A167" s="149"/>
      <c r="B167" s="172"/>
      <c r="C167" s="21"/>
      <c r="D167" s="15" t="s">
        <v>115</v>
      </c>
      <c r="E167" s="16">
        <f>F167+G167+H167+I167</f>
        <v>337150</v>
      </c>
      <c r="F167" s="16"/>
      <c r="G167" s="16">
        <v>337150</v>
      </c>
      <c r="H167" s="13"/>
      <c r="I167" s="13"/>
      <c r="J167" s="17">
        <v>0</v>
      </c>
      <c r="K167" s="17"/>
      <c r="L167" s="71"/>
    </row>
    <row r="168" spans="1:12" ht="17.25" customHeight="1">
      <c r="A168" s="149"/>
      <c r="B168" s="124"/>
      <c r="C168" s="21">
        <v>6060</v>
      </c>
      <c r="D168" s="10" t="s">
        <v>56</v>
      </c>
      <c r="E168" s="13">
        <f>E169</f>
        <v>0</v>
      </c>
      <c r="F168" s="13">
        <f aca="true" t="shared" si="46" ref="F168:K168">F169</f>
        <v>0</v>
      </c>
      <c r="G168" s="13">
        <f t="shared" si="46"/>
        <v>0</v>
      </c>
      <c r="H168" s="13">
        <f t="shared" si="46"/>
        <v>0</v>
      </c>
      <c r="I168" s="13">
        <f t="shared" si="46"/>
        <v>0</v>
      </c>
      <c r="J168" s="13">
        <f t="shared" si="46"/>
        <v>0</v>
      </c>
      <c r="K168" s="17">
        <f t="shared" si="46"/>
        <v>0</v>
      </c>
      <c r="L168" s="71"/>
    </row>
    <row r="169" spans="1:12" ht="23.25" customHeight="1">
      <c r="A169" s="149"/>
      <c r="B169" s="124"/>
      <c r="C169" s="21"/>
      <c r="D169" s="34" t="s">
        <v>163</v>
      </c>
      <c r="E169" s="16">
        <f>F169+G169+H169+I169</f>
        <v>0</v>
      </c>
      <c r="F169" s="54">
        <v>0</v>
      </c>
      <c r="G169" s="54"/>
      <c r="H169" s="29"/>
      <c r="I169" s="29"/>
      <c r="J169" s="30"/>
      <c r="K169" s="30"/>
      <c r="L169" s="71"/>
    </row>
    <row r="170" spans="1:12" ht="17.25" customHeight="1">
      <c r="A170" s="155"/>
      <c r="B170" s="158">
        <v>90002</v>
      </c>
      <c r="C170" s="21"/>
      <c r="D170" s="51" t="s">
        <v>53</v>
      </c>
      <c r="E170" s="59">
        <f aca="true" t="shared" si="47" ref="E170:K170">E171+E173+E178+E183</f>
        <v>1282933.93</v>
      </c>
      <c r="F170" s="59">
        <f t="shared" si="47"/>
        <v>0</v>
      </c>
      <c r="G170" s="59">
        <f t="shared" si="47"/>
        <v>408582.32999999996</v>
      </c>
      <c r="H170" s="59">
        <f t="shared" si="47"/>
        <v>0</v>
      </c>
      <c r="I170" s="59">
        <f t="shared" si="47"/>
        <v>874351.6</v>
      </c>
      <c r="J170" s="59">
        <f t="shared" si="47"/>
        <v>0</v>
      </c>
      <c r="K170" s="60">
        <f t="shared" si="47"/>
        <v>0</v>
      </c>
      <c r="L170" s="137"/>
    </row>
    <row r="171" spans="1:12" ht="12.75" customHeight="1">
      <c r="A171" s="155"/>
      <c r="B171" s="155"/>
      <c r="C171" s="20" t="s">
        <v>35</v>
      </c>
      <c r="D171" s="10" t="s">
        <v>16</v>
      </c>
      <c r="E171" s="11">
        <f>E172</f>
        <v>0</v>
      </c>
      <c r="F171" s="11">
        <f>F172</f>
        <v>0</v>
      </c>
      <c r="G171" s="11">
        <f>G172</f>
        <v>0</v>
      </c>
      <c r="H171" s="11">
        <f>H172</f>
        <v>0</v>
      </c>
      <c r="I171" s="11">
        <f>I172</f>
        <v>0</v>
      </c>
      <c r="J171" s="12"/>
      <c r="K171" s="12"/>
      <c r="L171" s="71"/>
    </row>
    <row r="172" spans="1:12" ht="19.5" customHeight="1">
      <c r="A172" s="155"/>
      <c r="B172" s="155"/>
      <c r="C172" s="48"/>
      <c r="D172" s="52" t="s">
        <v>116</v>
      </c>
      <c r="E172" s="62">
        <f>F172+G172+H172+I172</f>
        <v>0</v>
      </c>
      <c r="F172" s="16"/>
      <c r="G172" s="16"/>
      <c r="H172" s="25"/>
      <c r="I172" s="16"/>
      <c r="J172" s="18"/>
      <c r="K172" s="18"/>
      <c r="L172" s="71"/>
    </row>
    <row r="173" spans="1:12" ht="19.5" customHeight="1">
      <c r="A173" s="155"/>
      <c r="B173" s="155"/>
      <c r="C173" s="20">
        <v>6057</v>
      </c>
      <c r="D173" s="10" t="s">
        <v>54</v>
      </c>
      <c r="E173" s="11">
        <f>E177+E176+E175+E174</f>
        <v>874351.6</v>
      </c>
      <c r="F173" s="11">
        <f aca="true" t="shared" si="48" ref="F173:K173">F177+F176+F175+F174</f>
        <v>0</v>
      </c>
      <c r="G173" s="11">
        <f t="shared" si="48"/>
        <v>0</v>
      </c>
      <c r="H173" s="11">
        <f t="shared" si="48"/>
        <v>0</v>
      </c>
      <c r="I173" s="11">
        <f t="shared" si="48"/>
        <v>874351.6</v>
      </c>
      <c r="J173" s="11">
        <f t="shared" si="48"/>
        <v>0</v>
      </c>
      <c r="K173" s="12">
        <f t="shared" si="48"/>
        <v>0</v>
      </c>
      <c r="L173" s="71"/>
    </row>
    <row r="174" spans="1:12" ht="12.75" customHeight="1">
      <c r="A174" s="155"/>
      <c r="B174" s="155"/>
      <c r="C174" s="20"/>
      <c r="D174" s="34" t="s">
        <v>117</v>
      </c>
      <c r="E174" s="25">
        <f>F174+G174+H174+I174</f>
        <v>0</v>
      </c>
      <c r="F174" s="25"/>
      <c r="G174" s="25"/>
      <c r="H174" s="25"/>
      <c r="I174" s="25">
        <v>0</v>
      </c>
      <c r="J174" s="33"/>
      <c r="K174" s="33"/>
      <c r="L174" s="71"/>
    </row>
    <row r="175" spans="1:12" ht="36.75" customHeight="1">
      <c r="A175" s="155"/>
      <c r="B175" s="155"/>
      <c r="C175" s="20"/>
      <c r="D175" s="52" t="s">
        <v>137</v>
      </c>
      <c r="E175" s="62">
        <f>F175+G175+H175+I175</f>
        <v>843961.6</v>
      </c>
      <c r="F175" s="16"/>
      <c r="G175" s="16"/>
      <c r="H175" s="25"/>
      <c r="I175" s="16">
        <v>843961.6</v>
      </c>
      <c r="J175" s="18"/>
      <c r="K175" s="18"/>
      <c r="L175" s="71"/>
    </row>
    <row r="176" spans="1:12" ht="19.5" customHeight="1">
      <c r="A176" s="155"/>
      <c r="B176" s="155"/>
      <c r="C176" s="20"/>
      <c r="D176" s="52" t="s">
        <v>153</v>
      </c>
      <c r="E176" s="62">
        <f>F176+G176+H176+I176</f>
        <v>10390</v>
      </c>
      <c r="F176" s="16"/>
      <c r="G176" s="16"/>
      <c r="H176" s="25"/>
      <c r="I176" s="16">
        <v>10390</v>
      </c>
      <c r="J176" s="18"/>
      <c r="K176" s="18"/>
      <c r="L176" s="71"/>
    </row>
    <row r="177" spans="1:12" ht="27" customHeight="1">
      <c r="A177" s="155"/>
      <c r="B177" s="155"/>
      <c r="C177" s="21"/>
      <c r="D177" s="53" t="s">
        <v>154</v>
      </c>
      <c r="E177" s="62">
        <f>F177+G177+H177+I177</f>
        <v>20000</v>
      </c>
      <c r="F177" s="16"/>
      <c r="G177" s="16"/>
      <c r="H177" s="25"/>
      <c r="I177" s="16">
        <v>20000</v>
      </c>
      <c r="J177" s="18"/>
      <c r="K177" s="18"/>
      <c r="L177" s="71"/>
    </row>
    <row r="178" spans="1:12" ht="25.5" customHeight="1">
      <c r="A178" s="155"/>
      <c r="B178" s="155"/>
      <c r="C178" s="20">
        <v>6059</v>
      </c>
      <c r="D178" s="10" t="s">
        <v>118</v>
      </c>
      <c r="E178" s="11">
        <f>E182+E181+E180+E179</f>
        <v>408582.32999999996</v>
      </c>
      <c r="F178" s="11">
        <f aca="true" t="shared" si="49" ref="F178:K178">F182+F181+F180+F179</f>
        <v>0</v>
      </c>
      <c r="G178" s="11">
        <f t="shared" si="49"/>
        <v>408582.32999999996</v>
      </c>
      <c r="H178" s="11">
        <f t="shared" si="49"/>
        <v>0</v>
      </c>
      <c r="I178" s="11">
        <f t="shared" si="49"/>
        <v>0</v>
      </c>
      <c r="J178" s="11">
        <f t="shared" si="49"/>
        <v>0</v>
      </c>
      <c r="K178" s="12">
        <f t="shared" si="49"/>
        <v>0</v>
      </c>
      <c r="L178" s="71"/>
    </row>
    <row r="179" spans="1:12" ht="16.5" customHeight="1">
      <c r="A179" s="155"/>
      <c r="B179" s="155"/>
      <c r="C179" s="20"/>
      <c r="D179" s="52" t="s">
        <v>119</v>
      </c>
      <c r="E179" s="25">
        <f>F179+G179+H179+I179</f>
        <v>0</v>
      </c>
      <c r="F179" s="25"/>
      <c r="G179" s="25">
        <v>0</v>
      </c>
      <c r="H179" s="25"/>
      <c r="I179" s="25"/>
      <c r="J179" s="33"/>
      <c r="K179" s="33"/>
      <c r="L179" s="71"/>
    </row>
    <row r="180" spans="1:12" ht="37.5" customHeight="1">
      <c r="A180" s="155"/>
      <c r="B180" s="155"/>
      <c r="C180" s="20"/>
      <c r="D180" s="52" t="s">
        <v>137</v>
      </c>
      <c r="E180" s="62">
        <f>F180+G180+H180+I180</f>
        <v>377300.48</v>
      </c>
      <c r="F180" s="16"/>
      <c r="G180" s="16">
        <v>377300.48</v>
      </c>
      <c r="H180" s="25"/>
      <c r="I180" s="16"/>
      <c r="J180" s="18"/>
      <c r="K180" s="18"/>
      <c r="L180" s="71"/>
    </row>
    <row r="181" spans="1:12" ht="18" customHeight="1">
      <c r="A181" s="155"/>
      <c r="B181" s="47"/>
      <c r="C181" s="20"/>
      <c r="D181" s="52" t="s">
        <v>153</v>
      </c>
      <c r="E181" s="75">
        <f>F181+G181+H181+I181</f>
        <v>15615.54</v>
      </c>
      <c r="F181" s="54"/>
      <c r="G181" s="54">
        <v>15615.54</v>
      </c>
      <c r="H181" s="55"/>
      <c r="I181" s="54"/>
      <c r="J181" s="56"/>
      <c r="K181" s="18"/>
      <c r="L181" s="71"/>
    </row>
    <row r="182" spans="1:12" ht="26.25" customHeight="1">
      <c r="A182" s="155"/>
      <c r="B182" s="43"/>
      <c r="C182" s="48"/>
      <c r="D182" s="53" t="s">
        <v>154</v>
      </c>
      <c r="E182" s="75">
        <f>F182+G182+H182+I182</f>
        <v>15666.31</v>
      </c>
      <c r="F182" s="54"/>
      <c r="G182" s="54">
        <v>15666.31</v>
      </c>
      <c r="H182" s="55"/>
      <c r="I182" s="54"/>
      <c r="J182" s="56"/>
      <c r="K182" s="18"/>
      <c r="L182" s="71"/>
    </row>
    <row r="183" spans="1:12" ht="24" customHeight="1">
      <c r="A183" s="155"/>
      <c r="B183" s="74"/>
      <c r="C183" s="14">
        <v>6069</v>
      </c>
      <c r="D183" s="53" t="s">
        <v>13</v>
      </c>
      <c r="E183" s="76">
        <f aca="true" t="shared" si="50" ref="E183:K183">E184</f>
        <v>0</v>
      </c>
      <c r="F183" s="76">
        <f t="shared" si="50"/>
        <v>0</v>
      </c>
      <c r="G183" s="76">
        <f t="shared" si="50"/>
        <v>0</v>
      </c>
      <c r="H183" s="76">
        <f t="shared" si="50"/>
        <v>0</v>
      </c>
      <c r="I183" s="76">
        <f t="shared" si="50"/>
        <v>0</v>
      </c>
      <c r="J183" s="76">
        <f t="shared" si="50"/>
        <v>0</v>
      </c>
      <c r="K183" s="131">
        <f t="shared" si="50"/>
        <v>0</v>
      </c>
      <c r="L183" s="71"/>
    </row>
    <row r="184" spans="1:12" ht="17.25" customHeight="1">
      <c r="A184" s="155"/>
      <c r="B184" s="43"/>
      <c r="C184" s="20"/>
      <c r="D184" s="52" t="s">
        <v>153</v>
      </c>
      <c r="E184" s="75">
        <f>F184+G184+H184+I184</f>
        <v>0</v>
      </c>
      <c r="F184" s="54"/>
      <c r="G184" s="54">
        <v>0</v>
      </c>
      <c r="H184" s="55"/>
      <c r="I184" s="54"/>
      <c r="J184" s="56"/>
      <c r="K184" s="18"/>
      <c r="L184" s="71"/>
    </row>
    <row r="185" spans="1:12" ht="16.5" customHeight="1">
      <c r="A185" s="155"/>
      <c r="B185" s="42">
        <v>90004</v>
      </c>
      <c r="C185" s="21"/>
      <c r="D185" s="57" t="s">
        <v>55</v>
      </c>
      <c r="E185" s="77">
        <f aca="true" t="shared" si="51" ref="E185:J185">E186+E188</f>
        <v>10500</v>
      </c>
      <c r="F185" s="77">
        <f t="shared" si="51"/>
        <v>10500</v>
      </c>
      <c r="G185" s="77">
        <f t="shared" si="51"/>
        <v>0</v>
      </c>
      <c r="H185" s="77">
        <f t="shared" si="51"/>
        <v>0</v>
      </c>
      <c r="I185" s="77">
        <f t="shared" si="51"/>
        <v>0</v>
      </c>
      <c r="J185" s="77">
        <f t="shared" si="51"/>
        <v>0</v>
      </c>
      <c r="K185" s="132"/>
      <c r="L185" s="71"/>
    </row>
    <row r="186" spans="1:12" ht="18" customHeight="1">
      <c r="A186" s="155"/>
      <c r="B186" s="47"/>
      <c r="C186" s="21">
        <v>6050</v>
      </c>
      <c r="D186" s="10" t="s">
        <v>16</v>
      </c>
      <c r="E186" s="11">
        <f aca="true" t="shared" si="52" ref="E186:J186">E187</f>
        <v>100</v>
      </c>
      <c r="F186" s="11">
        <f t="shared" si="52"/>
        <v>100</v>
      </c>
      <c r="G186" s="11">
        <f t="shared" si="52"/>
        <v>0</v>
      </c>
      <c r="H186" s="11">
        <f t="shared" si="52"/>
        <v>0</v>
      </c>
      <c r="I186" s="11">
        <f t="shared" si="52"/>
        <v>0</v>
      </c>
      <c r="J186" s="11">
        <f t="shared" si="52"/>
        <v>0</v>
      </c>
      <c r="K186" s="12"/>
      <c r="L186" s="71"/>
    </row>
    <row r="187" spans="1:12" ht="27.75" customHeight="1">
      <c r="A187" s="155"/>
      <c r="B187" s="146"/>
      <c r="C187" s="145"/>
      <c r="D187" s="10" t="s">
        <v>19</v>
      </c>
      <c r="E187" s="148">
        <f>F187+G187+H187+I187</f>
        <v>100</v>
      </c>
      <c r="F187" s="110">
        <v>100</v>
      </c>
      <c r="G187" s="110"/>
      <c r="H187" s="110"/>
      <c r="I187" s="110"/>
      <c r="J187" s="33"/>
      <c r="K187" s="33"/>
      <c r="L187" s="71"/>
    </row>
    <row r="188" spans="1:12" ht="27.75" customHeight="1">
      <c r="A188" s="155"/>
      <c r="B188" s="146"/>
      <c r="C188" s="21">
        <v>6060</v>
      </c>
      <c r="D188" s="10" t="s">
        <v>195</v>
      </c>
      <c r="E188" s="147">
        <f>F188+G188+H188+I188</f>
        <v>10400</v>
      </c>
      <c r="F188" s="11">
        <v>10400</v>
      </c>
      <c r="G188" s="11"/>
      <c r="H188" s="11"/>
      <c r="I188" s="11"/>
      <c r="J188" s="12"/>
      <c r="K188" s="12"/>
      <c r="L188" s="138"/>
    </row>
    <row r="189" spans="1:12" ht="31.5" customHeight="1">
      <c r="A189" s="155"/>
      <c r="B189" s="43"/>
      <c r="C189" s="20"/>
      <c r="D189" s="10" t="s">
        <v>19</v>
      </c>
      <c r="E189" s="62">
        <f>F189+G189+H189+I189</f>
        <v>10400</v>
      </c>
      <c r="F189" s="16">
        <v>10400</v>
      </c>
      <c r="G189" s="16"/>
      <c r="H189" s="25"/>
      <c r="I189" s="16"/>
      <c r="J189" s="18"/>
      <c r="K189" s="18"/>
      <c r="L189" s="71"/>
    </row>
    <row r="190" spans="1:12" s="73" customFormat="1" ht="18" customHeight="1">
      <c r="A190" s="155"/>
      <c r="B190" s="111">
        <v>90008</v>
      </c>
      <c r="C190" s="21"/>
      <c r="D190" s="22" t="s">
        <v>159</v>
      </c>
      <c r="E190" s="77">
        <f>E191+E193</f>
        <v>2743449.97</v>
      </c>
      <c r="F190" s="77">
        <f aca="true" t="shared" si="53" ref="F190:K190">F191+F193</f>
        <v>0</v>
      </c>
      <c r="G190" s="77">
        <f t="shared" si="53"/>
        <v>411517.5</v>
      </c>
      <c r="H190" s="77">
        <f t="shared" si="53"/>
        <v>0</v>
      </c>
      <c r="I190" s="77">
        <f t="shared" si="53"/>
        <v>2331932.47</v>
      </c>
      <c r="J190" s="77">
        <f t="shared" si="53"/>
        <v>0</v>
      </c>
      <c r="K190" s="78">
        <f t="shared" si="53"/>
        <v>0</v>
      </c>
      <c r="L190" s="138"/>
    </row>
    <row r="191" spans="1:12" ht="16.5" customHeight="1">
      <c r="A191" s="155"/>
      <c r="B191" s="112"/>
      <c r="C191" s="21">
        <v>6057</v>
      </c>
      <c r="D191" s="10" t="s">
        <v>16</v>
      </c>
      <c r="E191" s="77">
        <f>E192</f>
        <v>2331932.47</v>
      </c>
      <c r="F191" s="77">
        <f aca="true" t="shared" si="54" ref="F191:K191">F192</f>
        <v>0</v>
      </c>
      <c r="G191" s="77">
        <f t="shared" si="54"/>
        <v>0</v>
      </c>
      <c r="H191" s="77">
        <f t="shared" si="54"/>
        <v>0</v>
      </c>
      <c r="I191" s="77">
        <f t="shared" si="54"/>
        <v>2331932.47</v>
      </c>
      <c r="J191" s="77">
        <f t="shared" si="54"/>
        <v>0</v>
      </c>
      <c r="K191" s="78">
        <f t="shared" si="54"/>
        <v>0</v>
      </c>
      <c r="L191" s="71"/>
    </row>
    <row r="192" spans="1:12" ht="31.5" customHeight="1">
      <c r="A192" s="155"/>
      <c r="B192" s="112"/>
      <c r="C192" s="120"/>
      <c r="D192" s="34" t="s">
        <v>160</v>
      </c>
      <c r="E192" s="75">
        <f>F192+G192+H192+I192+J192</f>
        <v>2331932.47</v>
      </c>
      <c r="F192" s="75"/>
      <c r="G192" s="75">
        <v>0</v>
      </c>
      <c r="H192" s="75">
        <v>0</v>
      </c>
      <c r="I192" s="75">
        <v>2331932.47</v>
      </c>
      <c r="J192" s="75">
        <f>K192+L192+M192+N192+O192</f>
        <v>0</v>
      </c>
      <c r="K192" s="133">
        <f>L192+M192+N192+O192+P192</f>
        <v>0</v>
      </c>
      <c r="L192" s="71"/>
    </row>
    <row r="193" spans="1:12" ht="15.75" customHeight="1">
      <c r="A193" s="155"/>
      <c r="B193" s="112"/>
      <c r="C193" s="21">
        <v>6059</v>
      </c>
      <c r="D193" s="10" t="s">
        <v>16</v>
      </c>
      <c r="E193" s="77">
        <f>E194</f>
        <v>411517.5</v>
      </c>
      <c r="F193" s="77">
        <f aca="true" t="shared" si="55" ref="F193:K193">F194</f>
        <v>0</v>
      </c>
      <c r="G193" s="77">
        <f t="shared" si="55"/>
        <v>411517.5</v>
      </c>
      <c r="H193" s="77">
        <f t="shared" si="55"/>
        <v>0</v>
      </c>
      <c r="I193" s="77">
        <f t="shared" si="55"/>
        <v>0</v>
      </c>
      <c r="J193" s="77">
        <f t="shared" si="55"/>
        <v>0</v>
      </c>
      <c r="K193" s="78">
        <f t="shared" si="55"/>
        <v>0</v>
      </c>
      <c r="L193" s="71"/>
    </row>
    <row r="194" spans="1:12" ht="30.75" customHeight="1">
      <c r="A194" s="155"/>
      <c r="B194" s="112"/>
      <c r="C194" s="21"/>
      <c r="D194" s="34" t="s">
        <v>160</v>
      </c>
      <c r="E194" s="75">
        <f>F194+G194+H194+I194+J194</f>
        <v>411517.5</v>
      </c>
      <c r="F194" s="75">
        <v>0</v>
      </c>
      <c r="G194" s="75">
        <v>411517.5</v>
      </c>
      <c r="H194" s="75">
        <v>0</v>
      </c>
      <c r="I194" s="75">
        <v>0</v>
      </c>
      <c r="J194" s="75">
        <f>K194+L194+M194+N194+O194</f>
        <v>0</v>
      </c>
      <c r="K194" s="133">
        <f>L194+M194+N194+O194+P194</f>
        <v>0</v>
      </c>
      <c r="L194" s="71"/>
    </row>
    <row r="195" spans="1:12" ht="13.5" customHeight="1">
      <c r="A195" s="155"/>
      <c r="B195" s="42">
        <v>90015</v>
      </c>
      <c r="C195" s="21"/>
      <c r="D195" s="58" t="s">
        <v>120</v>
      </c>
      <c r="E195" s="59">
        <f aca="true" t="shared" si="56" ref="E195:J195">E196+E202+E205+E208</f>
        <v>183322.93</v>
      </c>
      <c r="F195" s="59">
        <f t="shared" si="56"/>
        <v>183322.93</v>
      </c>
      <c r="G195" s="59">
        <f t="shared" si="56"/>
        <v>0</v>
      </c>
      <c r="H195" s="59">
        <f t="shared" si="56"/>
        <v>0</v>
      </c>
      <c r="I195" s="59">
        <f t="shared" si="56"/>
        <v>0</v>
      </c>
      <c r="J195" s="60">
        <f t="shared" si="56"/>
        <v>0</v>
      </c>
      <c r="K195" s="134"/>
      <c r="L195" s="71"/>
    </row>
    <row r="196" spans="1:12" ht="18" customHeight="1">
      <c r="A196" s="155"/>
      <c r="B196" s="42"/>
      <c r="C196" s="20">
        <v>6050</v>
      </c>
      <c r="D196" s="10" t="s">
        <v>16</v>
      </c>
      <c r="E196" s="11">
        <f>E197+E198+E199+E200+E201</f>
        <v>28566.53</v>
      </c>
      <c r="F196" s="11">
        <f aca="true" t="shared" si="57" ref="F196:K196">F197+F198+F199+F200+F201</f>
        <v>28566.53</v>
      </c>
      <c r="G196" s="11">
        <f t="shared" si="57"/>
        <v>0</v>
      </c>
      <c r="H196" s="11">
        <f t="shared" si="57"/>
        <v>0</v>
      </c>
      <c r="I196" s="11">
        <f t="shared" si="57"/>
        <v>0</v>
      </c>
      <c r="J196" s="11">
        <f t="shared" si="57"/>
        <v>0</v>
      </c>
      <c r="K196" s="12">
        <f t="shared" si="57"/>
        <v>0</v>
      </c>
      <c r="L196" s="71"/>
    </row>
    <row r="197" spans="1:12" ht="24" customHeight="1">
      <c r="A197" s="155"/>
      <c r="B197" s="42"/>
      <c r="C197" s="20"/>
      <c r="D197" s="61" t="s">
        <v>201</v>
      </c>
      <c r="E197" s="62">
        <f>F197+G197+H197+I197+J197</f>
        <v>25000</v>
      </c>
      <c r="F197" s="62">
        <v>25000</v>
      </c>
      <c r="G197" s="62">
        <v>0</v>
      </c>
      <c r="H197" s="62"/>
      <c r="I197" s="62"/>
      <c r="J197" s="79"/>
      <c r="K197" s="79"/>
      <c r="L197" s="71"/>
    </row>
    <row r="198" spans="1:12" ht="12" customHeight="1">
      <c r="A198" s="155"/>
      <c r="B198" s="42"/>
      <c r="C198" s="20"/>
      <c r="D198" s="61" t="s">
        <v>121</v>
      </c>
      <c r="E198" s="62">
        <f>F198+G198+H198+I198</f>
        <v>0</v>
      </c>
      <c r="F198" s="62"/>
      <c r="G198" s="62">
        <v>0</v>
      </c>
      <c r="H198" s="62"/>
      <c r="I198" s="62"/>
      <c r="J198" s="79"/>
      <c r="K198" s="79"/>
      <c r="L198" s="71"/>
    </row>
    <row r="199" spans="1:12" ht="28.5" customHeight="1">
      <c r="A199" s="155"/>
      <c r="B199" s="42"/>
      <c r="C199" s="20"/>
      <c r="D199" s="61" t="s">
        <v>122</v>
      </c>
      <c r="E199" s="62">
        <f>F199+G199+H199+I199</f>
        <v>0</v>
      </c>
      <c r="F199" s="62"/>
      <c r="G199" s="62">
        <v>0</v>
      </c>
      <c r="H199" s="62"/>
      <c r="I199" s="62"/>
      <c r="J199" s="79"/>
      <c r="K199" s="79"/>
      <c r="L199" s="71"/>
    </row>
    <row r="200" spans="1:12" ht="29.25" customHeight="1">
      <c r="A200" s="155"/>
      <c r="B200" s="47"/>
      <c r="C200" s="20"/>
      <c r="D200" s="61" t="s">
        <v>123</v>
      </c>
      <c r="E200" s="62">
        <f>F200+G200+H200+I200+J200</f>
        <v>0</v>
      </c>
      <c r="F200" s="16"/>
      <c r="G200" s="16">
        <v>0</v>
      </c>
      <c r="H200" s="25"/>
      <c r="I200" s="16"/>
      <c r="J200" s="18"/>
      <c r="K200" s="18"/>
      <c r="L200" s="71"/>
    </row>
    <row r="201" spans="1:12" ht="26.25" customHeight="1">
      <c r="A201" s="155"/>
      <c r="B201" s="47"/>
      <c r="C201" s="48"/>
      <c r="D201" s="10" t="s">
        <v>19</v>
      </c>
      <c r="E201" s="62">
        <f>F201+G201+H201+I201+J201</f>
        <v>3566.53</v>
      </c>
      <c r="F201" s="16">
        <v>3566.53</v>
      </c>
      <c r="G201" s="16"/>
      <c r="H201" s="25"/>
      <c r="I201" s="16"/>
      <c r="J201" s="18"/>
      <c r="K201" s="18"/>
      <c r="L201" s="71"/>
    </row>
    <row r="202" spans="1:12" ht="21.75" customHeight="1">
      <c r="A202" s="155"/>
      <c r="B202" s="47"/>
      <c r="C202" s="20">
        <v>6057</v>
      </c>
      <c r="D202" s="10" t="s">
        <v>16</v>
      </c>
      <c r="E202" s="11">
        <f aca="true" t="shared" si="58" ref="E202:K202">E204+E203</f>
        <v>0</v>
      </c>
      <c r="F202" s="11">
        <f t="shared" si="58"/>
        <v>0</v>
      </c>
      <c r="G202" s="11">
        <f t="shared" si="58"/>
        <v>0</v>
      </c>
      <c r="H202" s="11">
        <f t="shared" si="58"/>
        <v>0</v>
      </c>
      <c r="I202" s="11">
        <f t="shared" si="58"/>
        <v>0</v>
      </c>
      <c r="J202" s="11">
        <f t="shared" si="58"/>
        <v>0</v>
      </c>
      <c r="K202" s="12">
        <f t="shared" si="58"/>
        <v>0</v>
      </c>
      <c r="L202" s="71"/>
    </row>
    <row r="203" spans="1:12" ht="24" customHeight="1">
      <c r="A203" s="155"/>
      <c r="B203" s="47"/>
      <c r="C203" s="20"/>
      <c r="D203" s="61" t="s">
        <v>139</v>
      </c>
      <c r="E203" s="25">
        <f>F203+G203+H203+I203</f>
        <v>0</v>
      </c>
      <c r="F203" s="25"/>
      <c r="G203" s="25"/>
      <c r="H203" s="25"/>
      <c r="I203" s="25">
        <v>0</v>
      </c>
      <c r="J203" s="12"/>
      <c r="K203" s="12"/>
      <c r="L203" s="71"/>
    </row>
    <row r="204" spans="1:12" ht="31.5" customHeight="1">
      <c r="A204" s="155"/>
      <c r="B204" s="47"/>
      <c r="C204" s="48"/>
      <c r="D204" s="61" t="s">
        <v>124</v>
      </c>
      <c r="E204" s="62">
        <f>F204+G204+H204+I204+J204</f>
        <v>0</v>
      </c>
      <c r="F204" s="16"/>
      <c r="G204" s="16"/>
      <c r="H204" s="25"/>
      <c r="I204" s="16"/>
      <c r="J204" s="18"/>
      <c r="K204" s="18"/>
      <c r="L204" s="71"/>
    </row>
    <row r="205" spans="1:12" ht="22.5" customHeight="1">
      <c r="A205" s="155"/>
      <c r="B205" s="47"/>
      <c r="C205" s="20">
        <v>6059</v>
      </c>
      <c r="D205" s="10" t="s">
        <v>16</v>
      </c>
      <c r="E205" s="11">
        <f>E206+E207</f>
        <v>0</v>
      </c>
      <c r="F205" s="11">
        <f aca="true" t="shared" si="59" ref="F205:K205">F206+F207</f>
        <v>0</v>
      </c>
      <c r="G205" s="11">
        <f t="shared" si="59"/>
        <v>0</v>
      </c>
      <c r="H205" s="11">
        <f t="shared" si="59"/>
        <v>0</v>
      </c>
      <c r="I205" s="11">
        <f t="shared" si="59"/>
        <v>0</v>
      </c>
      <c r="J205" s="11">
        <f t="shared" si="59"/>
        <v>0</v>
      </c>
      <c r="K205" s="12">
        <f t="shared" si="59"/>
        <v>0</v>
      </c>
      <c r="L205" s="71"/>
    </row>
    <row r="206" spans="1:12" ht="26.25" customHeight="1">
      <c r="A206" s="155"/>
      <c r="B206" s="47"/>
      <c r="C206" s="20"/>
      <c r="D206" s="61" t="s">
        <v>125</v>
      </c>
      <c r="E206" s="25">
        <f>F206+G206+H206+I206</f>
        <v>0</v>
      </c>
      <c r="F206" s="11"/>
      <c r="G206" s="25"/>
      <c r="H206" s="11"/>
      <c r="I206" s="11"/>
      <c r="J206" s="12"/>
      <c r="K206" s="12"/>
      <c r="L206" s="71"/>
    </row>
    <row r="207" spans="1:12" ht="27" customHeight="1">
      <c r="A207" s="155"/>
      <c r="B207" s="47"/>
      <c r="C207" s="48"/>
      <c r="D207" s="61" t="s">
        <v>126</v>
      </c>
      <c r="E207" s="62">
        <f>F207+G207+H207+I207+J207</f>
        <v>0</v>
      </c>
      <c r="F207" s="16">
        <v>0</v>
      </c>
      <c r="G207" s="16"/>
      <c r="H207" s="25"/>
      <c r="I207" s="16"/>
      <c r="J207" s="18"/>
      <c r="K207" s="18"/>
      <c r="L207" s="71"/>
    </row>
    <row r="208" spans="1:12" ht="18.75" customHeight="1">
      <c r="A208" s="155"/>
      <c r="B208" s="47"/>
      <c r="C208" s="20">
        <v>6060</v>
      </c>
      <c r="D208" s="10" t="s">
        <v>56</v>
      </c>
      <c r="E208" s="11">
        <f>E211+E210+E209</f>
        <v>154756.4</v>
      </c>
      <c r="F208" s="11">
        <f>F211+F210+F209</f>
        <v>154756.4</v>
      </c>
      <c r="G208" s="11">
        <f>G211+G210</f>
        <v>0</v>
      </c>
      <c r="H208" s="11">
        <f>H211+H210</f>
        <v>0</v>
      </c>
      <c r="I208" s="11">
        <f>I211+I210</f>
        <v>0</v>
      </c>
      <c r="J208" s="11">
        <f>J211+J210</f>
        <v>0</v>
      </c>
      <c r="K208" s="12">
        <f>K211+K210</f>
        <v>0</v>
      </c>
      <c r="L208" s="71"/>
    </row>
    <row r="209" spans="1:12" ht="18.75" customHeight="1">
      <c r="A209" s="155"/>
      <c r="B209" s="47"/>
      <c r="C209" s="20"/>
      <c r="D209" s="24" t="s">
        <v>121</v>
      </c>
      <c r="E209" s="25">
        <f>F209+G209+H209+I209</f>
        <v>0</v>
      </c>
      <c r="F209" s="25">
        <v>0</v>
      </c>
      <c r="G209" s="11"/>
      <c r="H209" s="11"/>
      <c r="I209" s="11"/>
      <c r="J209" s="12"/>
      <c r="K209" s="12"/>
      <c r="L209" s="71"/>
    </row>
    <row r="210" spans="1:12" ht="23.25" customHeight="1">
      <c r="A210" s="155"/>
      <c r="B210" s="74"/>
      <c r="C210" s="14"/>
      <c r="D210" s="61" t="s">
        <v>201</v>
      </c>
      <c r="E210" s="25">
        <f>F210+G210+H210+I210</f>
        <v>5000</v>
      </c>
      <c r="F210" s="25">
        <v>5000</v>
      </c>
      <c r="G210" s="11"/>
      <c r="H210" s="11"/>
      <c r="I210" s="11"/>
      <c r="J210" s="12"/>
      <c r="K210" s="12"/>
      <c r="L210" s="71"/>
    </row>
    <row r="211" spans="1:12" ht="26.25" customHeight="1">
      <c r="A211" s="155"/>
      <c r="B211" s="43"/>
      <c r="C211" s="20"/>
      <c r="D211" s="10" t="s">
        <v>19</v>
      </c>
      <c r="E211" s="62">
        <f>F211+G211+H211+I211</f>
        <v>149756.4</v>
      </c>
      <c r="F211" s="16">
        <v>149756.4</v>
      </c>
      <c r="G211" s="16"/>
      <c r="H211" s="25"/>
      <c r="I211" s="16"/>
      <c r="J211" s="18"/>
      <c r="K211" s="18"/>
      <c r="L211" s="71"/>
    </row>
    <row r="212" spans="1:12" ht="15" customHeight="1">
      <c r="A212" s="155"/>
      <c r="B212" s="158">
        <v>90095</v>
      </c>
      <c r="C212" s="48"/>
      <c r="D212" s="51" t="s">
        <v>37</v>
      </c>
      <c r="E212" s="77">
        <f>E213+E215+E220+E226</f>
        <v>0</v>
      </c>
      <c r="F212" s="77">
        <f>F215+F220+F226</f>
        <v>0</v>
      </c>
      <c r="G212" s="77">
        <f>G215+G220+G226</f>
        <v>0</v>
      </c>
      <c r="H212" s="77">
        <f>H215+H220+H226</f>
        <v>0</v>
      </c>
      <c r="I212" s="77">
        <f>I215+I220+I226</f>
        <v>0</v>
      </c>
      <c r="J212" s="78">
        <f>J215+J220+J226</f>
        <v>0</v>
      </c>
      <c r="K212" s="132"/>
      <c r="L212" s="71"/>
    </row>
    <row r="213" spans="1:12" ht="17.25" customHeight="1">
      <c r="A213" s="155"/>
      <c r="B213" s="158"/>
      <c r="C213" s="20">
        <v>6050</v>
      </c>
      <c r="D213" s="51" t="s">
        <v>16</v>
      </c>
      <c r="E213" s="59">
        <f aca="true" t="shared" si="60" ref="E213:J213">E214</f>
        <v>0</v>
      </c>
      <c r="F213" s="59">
        <f t="shared" si="60"/>
        <v>0</v>
      </c>
      <c r="G213" s="59">
        <f t="shared" si="60"/>
        <v>0</v>
      </c>
      <c r="H213" s="59">
        <f t="shared" si="60"/>
        <v>0</v>
      </c>
      <c r="I213" s="59">
        <f t="shared" si="60"/>
        <v>0</v>
      </c>
      <c r="J213" s="59">
        <f t="shared" si="60"/>
        <v>0</v>
      </c>
      <c r="K213" s="60">
        <f>K214</f>
        <v>0</v>
      </c>
      <c r="L213" s="71"/>
    </row>
    <row r="214" spans="1:12" ht="24" customHeight="1">
      <c r="A214" s="155"/>
      <c r="B214" s="158"/>
      <c r="C214" s="21"/>
      <c r="D214" s="52" t="s">
        <v>57</v>
      </c>
      <c r="E214" s="77"/>
      <c r="F214" s="77"/>
      <c r="G214" s="77"/>
      <c r="H214" s="77"/>
      <c r="I214" s="77"/>
      <c r="J214" s="78"/>
      <c r="K214" s="132"/>
      <c r="L214" s="71"/>
    </row>
    <row r="215" spans="1:12" ht="15.75" customHeight="1">
      <c r="A215" s="155"/>
      <c r="B215" s="158"/>
      <c r="C215" s="21" t="s">
        <v>51</v>
      </c>
      <c r="D215" s="10" t="s">
        <v>16</v>
      </c>
      <c r="E215" s="11">
        <f>E216+E217+E218+E219</f>
        <v>0</v>
      </c>
      <c r="F215" s="11">
        <f aca="true" t="shared" si="61" ref="F215:K215">F216+F217+F218+F219</f>
        <v>0</v>
      </c>
      <c r="G215" s="11">
        <f t="shared" si="61"/>
        <v>0</v>
      </c>
      <c r="H215" s="11">
        <f t="shared" si="61"/>
        <v>0</v>
      </c>
      <c r="I215" s="11">
        <f t="shared" si="61"/>
        <v>0</v>
      </c>
      <c r="J215" s="11">
        <f t="shared" si="61"/>
        <v>0</v>
      </c>
      <c r="K215" s="12">
        <f t="shared" si="61"/>
        <v>0</v>
      </c>
      <c r="L215" s="71"/>
    </row>
    <row r="216" spans="1:12" ht="15.75" customHeight="1" hidden="1">
      <c r="A216" s="155"/>
      <c r="B216" s="158"/>
      <c r="C216" s="20"/>
      <c r="D216" s="34" t="s">
        <v>58</v>
      </c>
      <c r="E216" s="62">
        <f>F216+G216+H216+I216+J216</f>
        <v>0</v>
      </c>
      <c r="F216" s="25"/>
      <c r="G216" s="25"/>
      <c r="H216" s="25"/>
      <c r="I216" s="25"/>
      <c r="J216" s="33"/>
      <c r="K216" s="33"/>
      <c r="L216" s="71"/>
    </row>
    <row r="217" spans="1:12" ht="26.25" customHeight="1" hidden="1">
      <c r="A217" s="155"/>
      <c r="B217" s="158"/>
      <c r="C217" s="20"/>
      <c r="D217" s="52" t="s">
        <v>127</v>
      </c>
      <c r="E217" s="62">
        <f>F217+G217+H217+I217+J217</f>
        <v>0</v>
      </c>
      <c r="F217" s="62"/>
      <c r="G217" s="62">
        <v>0</v>
      </c>
      <c r="H217" s="62">
        <v>0</v>
      </c>
      <c r="I217" s="62">
        <v>0</v>
      </c>
      <c r="J217" s="79"/>
      <c r="K217" s="79"/>
      <c r="L217" s="71"/>
    </row>
    <row r="218" spans="1:12" ht="40.5" customHeight="1" hidden="1">
      <c r="A218" s="155"/>
      <c r="B218" s="158"/>
      <c r="C218" s="20"/>
      <c r="D218" s="61" t="s">
        <v>147</v>
      </c>
      <c r="E218" s="62">
        <f>F218+G218+H218+I218</f>
        <v>0</v>
      </c>
      <c r="F218" s="62"/>
      <c r="G218" s="62"/>
      <c r="H218" s="62"/>
      <c r="I218" s="62">
        <v>0</v>
      </c>
      <c r="J218" s="79"/>
      <c r="K218" s="79"/>
      <c r="L218" s="71"/>
    </row>
    <row r="219" spans="1:12" ht="41.25" customHeight="1" hidden="1">
      <c r="A219" s="155"/>
      <c r="B219" s="158"/>
      <c r="C219" s="48"/>
      <c r="D219" s="61" t="s">
        <v>59</v>
      </c>
      <c r="E219" s="62">
        <f>F219+G219+H219+I219+J219</f>
        <v>0</v>
      </c>
      <c r="F219" s="16"/>
      <c r="G219" s="16"/>
      <c r="H219" s="25"/>
      <c r="I219" s="16"/>
      <c r="J219" s="18"/>
      <c r="K219" s="18"/>
      <c r="L219" s="71"/>
    </row>
    <row r="220" spans="1:12" ht="15" customHeight="1">
      <c r="A220" s="155"/>
      <c r="B220" s="158"/>
      <c r="C220" s="21" t="s">
        <v>52</v>
      </c>
      <c r="D220" s="10" t="s">
        <v>16</v>
      </c>
      <c r="E220" s="11">
        <f aca="true" t="shared" si="62" ref="E220:K220">E221+E222+E223+E224+E225</f>
        <v>0</v>
      </c>
      <c r="F220" s="11">
        <f t="shared" si="62"/>
        <v>0</v>
      </c>
      <c r="G220" s="11">
        <f t="shared" si="62"/>
        <v>0</v>
      </c>
      <c r="H220" s="11">
        <f t="shared" si="62"/>
        <v>0</v>
      </c>
      <c r="I220" s="11">
        <f t="shared" si="62"/>
        <v>0</v>
      </c>
      <c r="J220" s="11">
        <f t="shared" si="62"/>
        <v>0</v>
      </c>
      <c r="K220" s="12">
        <f t="shared" si="62"/>
        <v>0</v>
      </c>
      <c r="L220" s="71"/>
    </row>
    <row r="221" spans="1:12" ht="26.25" customHeight="1" hidden="1">
      <c r="A221" s="155"/>
      <c r="B221" s="158"/>
      <c r="C221" s="20"/>
      <c r="D221" s="34" t="s">
        <v>128</v>
      </c>
      <c r="E221" s="62">
        <f>F221+G221+H221+I221+J221</f>
        <v>0</v>
      </c>
      <c r="F221" s="25"/>
      <c r="G221" s="25"/>
      <c r="H221" s="25"/>
      <c r="I221" s="25"/>
      <c r="J221" s="33"/>
      <c r="K221" s="33"/>
      <c r="L221" s="71"/>
    </row>
    <row r="222" spans="1:12" ht="24.75" customHeight="1" hidden="1">
      <c r="A222" s="155"/>
      <c r="B222" s="158"/>
      <c r="C222" s="20"/>
      <c r="D222" s="52" t="s">
        <v>127</v>
      </c>
      <c r="E222" s="62">
        <f>F222+G222+H222+I222+J222</f>
        <v>0</v>
      </c>
      <c r="F222" s="62"/>
      <c r="G222" s="62">
        <v>0</v>
      </c>
      <c r="H222" s="62"/>
      <c r="I222" s="62"/>
      <c r="J222" s="79"/>
      <c r="K222" s="79"/>
      <c r="L222" s="71"/>
    </row>
    <row r="223" spans="1:12" ht="25.5" customHeight="1" hidden="1">
      <c r="A223" s="155"/>
      <c r="B223" s="158"/>
      <c r="C223" s="20"/>
      <c r="D223" s="52" t="s">
        <v>129</v>
      </c>
      <c r="E223" s="62">
        <f>F223+G223+H223+I223</f>
        <v>0</v>
      </c>
      <c r="F223" s="62"/>
      <c r="G223" s="62"/>
      <c r="H223" s="62"/>
      <c r="I223" s="62"/>
      <c r="J223" s="79"/>
      <c r="K223" s="79"/>
      <c r="L223" s="71"/>
    </row>
    <row r="224" spans="1:12" ht="56.25" customHeight="1" hidden="1">
      <c r="A224" s="155"/>
      <c r="B224" s="158"/>
      <c r="C224" s="20"/>
      <c r="D224" s="61" t="s">
        <v>147</v>
      </c>
      <c r="E224" s="62">
        <f>F224+G224+H224+I224</f>
        <v>0</v>
      </c>
      <c r="F224" s="62"/>
      <c r="G224" s="62">
        <v>0</v>
      </c>
      <c r="H224" s="62"/>
      <c r="I224" s="62"/>
      <c r="J224" s="79"/>
      <c r="K224" s="79"/>
      <c r="L224" s="71"/>
    </row>
    <row r="225" spans="1:12" ht="39" customHeight="1" hidden="1">
      <c r="A225" s="170"/>
      <c r="B225" s="173"/>
      <c r="C225" s="48"/>
      <c r="D225" s="61" t="s">
        <v>130</v>
      </c>
      <c r="E225" s="62">
        <f>F225+G225+H225+I225+J225</f>
        <v>0</v>
      </c>
      <c r="F225" s="16"/>
      <c r="G225" s="16"/>
      <c r="H225" s="25"/>
      <c r="I225" s="16"/>
      <c r="J225" s="18"/>
      <c r="K225" s="18"/>
      <c r="L225" s="71"/>
    </row>
    <row r="226" spans="1:12" ht="18.75" customHeight="1">
      <c r="A226" s="47"/>
      <c r="B226" s="63"/>
      <c r="C226" s="21">
        <v>6060</v>
      </c>
      <c r="D226" s="58" t="s">
        <v>56</v>
      </c>
      <c r="E226" s="59">
        <f aca="true" t="shared" si="63" ref="E226:J226">E227</f>
        <v>0</v>
      </c>
      <c r="F226" s="59">
        <f t="shared" si="63"/>
        <v>0</v>
      </c>
      <c r="G226" s="59">
        <f t="shared" si="63"/>
        <v>0</v>
      </c>
      <c r="H226" s="59">
        <f t="shared" si="63"/>
        <v>0</v>
      </c>
      <c r="I226" s="59">
        <f t="shared" si="63"/>
        <v>0</v>
      </c>
      <c r="J226" s="60">
        <f t="shared" si="63"/>
        <v>0</v>
      </c>
      <c r="K226" s="134"/>
      <c r="L226" s="71"/>
    </row>
    <row r="227" spans="1:12" ht="15" customHeight="1">
      <c r="A227" s="43"/>
      <c r="B227" s="63"/>
      <c r="C227" s="21"/>
      <c r="D227" s="61" t="s">
        <v>60</v>
      </c>
      <c r="E227" s="62">
        <f>F227+G227+H227+I227</f>
        <v>0</v>
      </c>
      <c r="F227" s="16"/>
      <c r="G227" s="16"/>
      <c r="H227" s="25"/>
      <c r="I227" s="16"/>
      <c r="J227" s="18"/>
      <c r="K227" s="18"/>
      <c r="L227" s="71"/>
    </row>
    <row r="228" spans="1:12" ht="27.75" customHeight="1">
      <c r="A228" s="158">
        <v>921</v>
      </c>
      <c r="B228" s="64"/>
      <c r="C228" s="20"/>
      <c r="D228" s="58" t="s">
        <v>61</v>
      </c>
      <c r="E228" s="59">
        <f aca="true" t="shared" si="64" ref="E228:K228">E229+E234</f>
        <v>13636.92</v>
      </c>
      <c r="F228" s="59">
        <f t="shared" si="64"/>
        <v>13636.92</v>
      </c>
      <c r="G228" s="59">
        <f t="shared" si="64"/>
        <v>0</v>
      </c>
      <c r="H228" s="59">
        <f t="shared" si="64"/>
        <v>0</v>
      </c>
      <c r="I228" s="59">
        <f t="shared" si="64"/>
        <v>0</v>
      </c>
      <c r="J228" s="59">
        <f t="shared" si="64"/>
        <v>0</v>
      </c>
      <c r="K228" s="60">
        <f t="shared" si="64"/>
        <v>0</v>
      </c>
      <c r="L228" s="71"/>
    </row>
    <row r="229" spans="1:12" ht="17.25" customHeight="1">
      <c r="A229" s="158"/>
      <c r="B229" s="159">
        <v>92109</v>
      </c>
      <c r="C229" s="20"/>
      <c r="D229" s="58" t="s">
        <v>62</v>
      </c>
      <c r="E229" s="59">
        <f aca="true" t="shared" si="65" ref="E229:J229">E230+E232</f>
        <v>13636.92</v>
      </c>
      <c r="F229" s="59">
        <f t="shared" si="65"/>
        <v>13636.92</v>
      </c>
      <c r="G229" s="59">
        <f t="shared" si="65"/>
        <v>0</v>
      </c>
      <c r="H229" s="59">
        <f t="shared" si="65"/>
        <v>0</v>
      </c>
      <c r="I229" s="59">
        <f t="shared" si="65"/>
        <v>0</v>
      </c>
      <c r="J229" s="60">
        <f t="shared" si="65"/>
        <v>0</v>
      </c>
      <c r="K229" s="134"/>
      <c r="L229" s="71"/>
    </row>
    <row r="230" spans="1:12" ht="19.5" customHeight="1">
      <c r="A230" s="158"/>
      <c r="B230" s="158"/>
      <c r="C230" s="152">
        <v>6050</v>
      </c>
      <c r="D230" s="10" t="s">
        <v>16</v>
      </c>
      <c r="E230" s="11">
        <f aca="true" t="shared" si="66" ref="E230:J230">E231</f>
        <v>3900</v>
      </c>
      <c r="F230" s="11">
        <f t="shared" si="66"/>
        <v>3900</v>
      </c>
      <c r="G230" s="11">
        <f t="shared" si="66"/>
        <v>0</v>
      </c>
      <c r="H230" s="11">
        <f t="shared" si="66"/>
        <v>0</v>
      </c>
      <c r="I230" s="11">
        <f t="shared" si="66"/>
        <v>0</v>
      </c>
      <c r="J230" s="12">
        <f t="shared" si="66"/>
        <v>0</v>
      </c>
      <c r="K230" s="12"/>
      <c r="L230" s="71"/>
    </row>
    <row r="231" spans="1:12" ht="26.25" customHeight="1">
      <c r="A231" s="158"/>
      <c r="B231" s="158"/>
      <c r="C231" s="153"/>
      <c r="D231" s="15" t="s">
        <v>63</v>
      </c>
      <c r="E231" s="62">
        <f>F231+G231+H231+I231</f>
        <v>3900</v>
      </c>
      <c r="F231" s="62">
        <v>3900</v>
      </c>
      <c r="G231" s="62"/>
      <c r="H231" s="62"/>
      <c r="I231" s="62"/>
      <c r="J231" s="18"/>
      <c r="K231" s="18"/>
      <c r="L231" s="71"/>
    </row>
    <row r="232" spans="1:12" ht="16.5" customHeight="1">
      <c r="A232" s="158"/>
      <c r="B232" s="158"/>
      <c r="C232" s="154">
        <v>6060</v>
      </c>
      <c r="D232" s="10" t="s">
        <v>56</v>
      </c>
      <c r="E232" s="11">
        <f aca="true" t="shared" si="67" ref="E232:J232">E233</f>
        <v>9736.92</v>
      </c>
      <c r="F232" s="11">
        <f t="shared" si="67"/>
        <v>9736.92</v>
      </c>
      <c r="G232" s="11">
        <f t="shared" si="67"/>
        <v>0</v>
      </c>
      <c r="H232" s="11">
        <f t="shared" si="67"/>
        <v>0</v>
      </c>
      <c r="I232" s="11">
        <f t="shared" si="67"/>
        <v>0</v>
      </c>
      <c r="J232" s="12">
        <f t="shared" si="67"/>
        <v>0</v>
      </c>
      <c r="K232" s="12"/>
      <c r="L232" s="71"/>
    </row>
    <row r="233" spans="1:12" ht="25.5" customHeight="1">
      <c r="A233" s="158"/>
      <c r="B233" s="160"/>
      <c r="C233" s="154"/>
      <c r="D233" s="15" t="s">
        <v>63</v>
      </c>
      <c r="E233" s="62">
        <f>F233+G233+H233+I233</f>
        <v>9736.92</v>
      </c>
      <c r="F233" s="62">
        <v>9736.92</v>
      </c>
      <c r="G233" s="62"/>
      <c r="H233" s="62"/>
      <c r="I233" s="62"/>
      <c r="J233" s="18"/>
      <c r="K233" s="18"/>
      <c r="L233" s="71"/>
    </row>
    <row r="234" spans="1:12" ht="12.75" customHeight="1">
      <c r="A234" s="42"/>
      <c r="B234" s="42">
        <v>92195</v>
      </c>
      <c r="C234" s="21"/>
      <c r="D234" s="22" t="s">
        <v>64</v>
      </c>
      <c r="E234" s="77">
        <f>E235+E237</f>
        <v>0</v>
      </c>
      <c r="F234" s="77">
        <f aca="true" t="shared" si="68" ref="F234:K234">F235+F237</f>
        <v>0</v>
      </c>
      <c r="G234" s="77">
        <f t="shared" si="68"/>
        <v>0</v>
      </c>
      <c r="H234" s="77">
        <f t="shared" si="68"/>
        <v>0</v>
      </c>
      <c r="I234" s="77">
        <f t="shared" si="68"/>
        <v>0</v>
      </c>
      <c r="J234" s="77">
        <f t="shared" si="68"/>
        <v>0</v>
      </c>
      <c r="K234" s="78">
        <f t="shared" si="68"/>
        <v>0</v>
      </c>
      <c r="L234" s="71"/>
    </row>
    <row r="235" spans="1:12" ht="18.75" customHeight="1">
      <c r="A235" s="100"/>
      <c r="B235" s="42"/>
      <c r="C235" s="20">
        <v>6050</v>
      </c>
      <c r="D235" s="10" t="s">
        <v>16</v>
      </c>
      <c r="E235" s="75">
        <f>E236</f>
        <v>0</v>
      </c>
      <c r="F235" s="75">
        <f aca="true" t="shared" si="69" ref="F235:K235">F236</f>
        <v>0</v>
      </c>
      <c r="G235" s="75">
        <f t="shared" si="69"/>
        <v>0</v>
      </c>
      <c r="H235" s="75">
        <f t="shared" si="69"/>
        <v>0</v>
      </c>
      <c r="I235" s="75">
        <f t="shared" si="69"/>
        <v>0</v>
      </c>
      <c r="J235" s="75">
        <f t="shared" si="69"/>
        <v>0</v>
      </c>
      <c r="K235" s="133">
        <f t="shared" si="69"/>
        <v>0</v>
      </c>
      <c r="L235" s="71"/>
    </row>
    <row r="236" spans="1:12" ht="15.75" customHeight="1">
      <c r="A236" s="100"/>
      <c r="B236" s="100"/>
      <c r="C236" s="21"/>
      <c r="D236" s="15" t="s">
        <v>152</v>
      </c>
      <c r="E236" s="75">
        <f>F236+G236+H236+I236</f>
        <v>0</v>
      </c>
      <c r="F236" s="75">
        <v>0</v>
      </c>
      <c r="G236" s="75">
        <f aca="true" t="shared" si="70" ref="G236:K238">H236+I236+J236+K236</f>
        <v>0</v>
      </c>
      <c r="H236" s="75">
        <f t="shared" si="70"/>
        <v>0</v>
      </c>
      <c r="I236" s="75">
        <f t="shared" si="70"/>
        <v>0</v>
      </c>
      <c r="J236" s="75">
        <f t="shared" si="70"/>
        <v>0</v>
      </c>
      <c r="K236" s="133">
        <f t="shared" si="70"/>
        <v>0</v>
      </c>
      <c r="L236" s="71"/>
    </row>
    <row r="237" spans="1:12" ht="15.75" customHeight="1">
      <c r="A237" s="100"/>
      <c r="B237" s="100"/>
      <c r="C237" s="21">
        <v>6060</v>
      </c>
      <c r="D237" s="10" t="s">
        <v>16</v>
      </c>
      <c r="E237" s="77">
        <f>E238</f>
        <v>0</v>
      </c>
      <c r="F237" s="77">
        <f aca="true" t="shared" si="71" ref="F237:K237">F238</f>
        <v>0</v>
      </c>
      <c r="G237" s="77">
        <f t="shared" si="71"/>
        <v>0</v>
      </c>
      <c r="H237" s="77">
        <f t="shared" si="71"/>
        <v>0</v>
      </c>
      <c r="I237" s="77">
        <f t="shared" si="71"/>
        <v>0</v>
      </c>
      <c r="J237" s="77">
        <f t="shared" si="71"/>
        <v>0</v>
      </c>
      <c r="K237" s="78">
        <f t="shared" si="71"/>
        <v>0</v>
      </c>
      <c r="L237" s="71"/>
    </row>
    <row r="238" spans="1:12" ht="18" customHeight="1">
      <c r="A238" s="97"/>
      <c r="B238" s="97"/>
      <c r="C238" s="21"/>
      <c r="D238" s="15" t="s">
        <v>152</v>
      </c>
      <c r="E238" s="75">
        <f>F238+G238+H238+I238</f>
        <v>0</v>
      </c>
      <c r="F238" s="75">
        <v>0</v>
      </c>
      <c r="G238" s="75">
        <f t="shared" si="70"/>
        <v>0</v>
      </c>
      <c r="H238" s="75">
        <f t="shared" si="70"/>
        <v>0</v>
      </c>
      <c r="I238" s="75">
        <f t="shared" si="70"/>
        <v>0</v>
      </c>
      <c r="J238" s="75">
        <f t="shared" si="70"/>
        <v>0</v>
      </c>
      <c r="K238" s="133">
        <f>L238+M238+N238+O238</f>
        <v>0</v>
      </c>
      <c r="L238" s="71"/>
    </row>
    <row r="239" spans="1:12" ht="18.75" customHeight="1">
      <c r="A239" s="149" t="s">
        <v>65</v>
      </c>
      <c r="B239" s="99"/>
      <c r="C239" s="28"/>
      <c r="D239" s="22" t="s">
        <v>66</v>
      </c>
      <c r="E239" s="23">
        <f>E240+E254</f>
        <v>216355.4</v>
      </c>
      <c r="F239" s="90">
        <f aca="true" t="shared" si="72" ref="F239:K239">F240+F254</f>
        <v>46355.4</v>
      </c>
      <c r="G239" s="90">
        <f t="shared" si="72"/>
        <v>170000</v>
      </c>
      <c r="H239" s="90">
        <f t="shared" si="72"/>
        <v>0</v>
      </c>
      <c r="I239" s="90">
        <f t="shared" si="72"/>
        <v>0</v>
      </c>
      <c r="J239" s="90">
        <f t="shared" si="72"/>
        <v>0</v>
      </c>
      <c r="K239" s="128">
        <f t="shared" si="72"/>
        <v>0</v>
      </c>
      <c r="L239" s="71"/>
    </row>
    <row r="240" spans="1:12" ht="14.25" customHeight="1">
      <c r="A240" s="149"/>
      <c r="B240" s="32" t="s">
        <v>67</v>
      </c>
      <c r="C240" s="31"/>
      <c r="D240" s="22" t="s">
        <v>68</v>
      </c>
      <c r="E240" s="23">
        <f aca="true" t="shared" si="73" ref="E240:K240">E241+E247+E249</f>
        <v>194355.4</v>
      </c>
      <c r="F240" s="90">
        <f t="shared" si="73"/>
        <v>24355.4</v>
      </c>
      <c r="G240" s="90">
        <f t="shared" si="73"/>
        <v>170000</v>
      </c>
      <c r="H240" s="90">
        <f t="shared" si="73"/>
        <v>0</v>
      </c>
      <c r="I240" s="90">
        <f t="shared" si="73"/>
        <v>0</v>
      </c>
      <c r="J240" s="90">
        <f t="shared" si="73"/>
        <v>0</v>
      </c>
      <c r="K240" s="128">
        <f t="shared" si="73"/>
        <v>0</v>
      </c>
      <c r="L240" s="71"/>
    </row>
    <row r="241" spans="1:12" ht="18.75" customHeight="1">
      <c r="A241" s="149"/>
      <c r="B241" s="40"/>
      <c r="C241" s="28">
        <v>6050</v>
      </c>
      <c r="D241" s="10" t="s">
        <v>16</v>
      </c>
      <c r="E241" s="11">
        <f>SUM(E242:E246)</f>
        <v>158132.4</v>
      </c>
      <c r="F241" s="11">
        <f aca="true" t="shared" si="74" ref="F241:K241">SUM(F242:F246)</f>
        <v>6132.4</v>
      </c>
      <c r="G241" s="11">
        <f t="shared" si="74"/>
        <v>152000</v>
      </c>
      <c r="H241" s="11">
        <f t="shared" si="74"/>
        <v>0</v>
      </c>
      <c r="I241" s="11">
        <f t="shared" si="74"/>
        <v>0</v>
      </c>
      <c r="J241" s="11">
        <f t="shared" si="74"/>
        <v>0</v>
      </c>
      <c r="K241" s="12">
        <f t="shared" si="74"/>
        <v>0</v>
      </c>
      <c r="L241" s="71"/>
    </row>
    <row r="242" spans="1:12" ht="18" customHeight="1">
      <c r="A242" s="149"/>
      <c r="B242" s="40"/>
      <c r="C242" s="28"/>
      <c r="D242" s="15" t="s">
        <v>149</v>
      </c>
      <c r="E242" s="25">
        <f>F242+G242+H242+I242</f>
        <v>0</v>
      </c>
      <c r="F242" s="25">
        <v>0</v>
      </c>
      <c r="G242" s="25"/>
      <c r="H242" s="25"/>
      <c r="I242" s="25"/>
      <c r="J242" s="12"/>
      <c r="K242" s="12"/>
      <c r="L242" s="71"/>
    </row>
    <row r="243" spans="1:12" ht="17.25" customHeight="1">
      <c r="A243" s="149"/>
      <c r="B243" s="40"/>
      <c r="C243" s="28"/>
      <c r="D243" s="15" t="s">
        <v>131</v>
      </c>
      <c r="E243" s="25">
        <f>F243+G243+H243+I243</f>
        <v>152000</v>
      </c>
      <c r="F243" s="25">
        <v>0</v>
      </c>
      <c r="G243" s="25">
        <v>152000</v>
      </c>
      <c r="H243" s="25"/>
      <c r="I243" s="25"/>
      <c r="J243" s="12"/>
      <c r="K243" s="12"/>
      <c r="L243" s="71"/>
    </row>
    <row r="244" spans="1:12" ht="27.75" customHeight="1">
      <c r="A244" s="149"/>
      <c r="B244" s="40"/>
      <c r="C244" s="31"/>
      <c r="D244" s="10" t="s">
        <v>19</v>
      </c>
      <c r="E244" s="13">
        <f>F244+G244+H244+I244</f>
        <v>6132.4</v>
      </c>
      <c r="F244" s="13">
        <v>6132.4</v>
      </c>
      <c r="G244" s="13"/>
      <c r="H244" s="13"/>
      <c r="I244" s="13"/>
      <c r="J244" s="17"/>
      <c r="K244" s="17"/>
      <c r="L244" s="71"/>
    </row>
    <row r="245" spans="1:12" ht="17.25" customHeight="1">
      <c r="A245" s="149"/>
      <c r="B245" s="117"/>
      <c r="C245" s="118"/>
      <c r="D245" s="15" t="s">
        <v>156</v>
      </c>
      <c r="E245" s="109">
        <f>F245+G245+H245+I245+J245+K245</f>
        <v>0</v>
      </c>
      <c r="F245" s="16">
        <v>0</v>
      </c>
      <c r="G245" s="16"/>
      <c r="H245" s="16">
        <v>0</v>
      </c>
      <c r="I245" s="16"/>
      <c r="J245" s="18"/>
      <c r="K245" s="18"/>
      <c r="L245" s="71"/>
    </row>
    <row r="246" spans="1:12" ht="13.5" customHeight="1">
      <c r="A246" s="149"/>
      <c r="B246" s="40"/>
      <c r="C246" s="21"/>
      <c r="D246" s="15" t="s">
        <v>157</v>
      </c>
      <c r="E246" s="109">
        <f>F246+G246+H246+I246+J246+K246</f>
        <v>0</v>
      </c>
      <c r="F246" s="16">
        <v>0</v>
      </c>
      <c r="G246" s="16"/>
      <c r="H246" s="16">
        <v>0</v>
      </c>
      <c r="I246" s="16"/>
      <c r="J246" s="18"/>
      <c r="K246" s="18"/>
      <c r="L246" s="71"/>
    </row>
    <row r="247" spans="1:12" s="73" customFormat="1" ht="17.25" customHeight="1">
      <c r="A247" s="149"/>
      <c r="B247" s="40"/>
      <c r="C247" s="21">
        <v>6059</v>
      </c>
      <c r="D247" s="10" t="s">
        <v>16</v>
      </c>
      <c r="E247" s="13">
        <f aca="true" t="shared" si="75" ref="E247:K247">SUM(E248:E248)</f>
        <v>0</v>
      </c>
      <c r="F247" s="13">
        <f t="shared" si="75"/>
        <v>0</v>
      </c>
      <c r="G247" s="13">
        <f t="shared" si="75"/>
        <v>0</v>
      </c>
      <c r="H247" s="13">
        <f t="shared" si="75"/>
        <v>0</v>
      </c>
      <c r="I247" s="13">
        <f t="shared" si="75"/>
        <v>0</v>
      </c>
      <c r="J247" s="13">
        <f t="shared" si="75"/>
        <v>0</v>
      </c>
      <c r="K247" s="17">
        <f t="shared" si="75"/>
        <v>0</v>
      </c>
      <c r="L247" s="138"/>
    </row>
    <row r="248" spans="1:12" ht="39.75" customHeight="1">
      <c r="A248" s="149"/>
      <c r="B248" s="40"/>
      <c r="C248" s="21"/>
      <c r="D248" s="15" t="s">
        <v>132</v>
      </c>
      <c r="E248" s="110">
        <f>F248+G248+H248+I248+J248</f>
        <v>0</v>
      </c>
      <c r="F248" s="110"/>
      <c r="G248" s="110">
        <v>0</v>
      </c>
      <c r="H248" s="110"/>
      <c r="I248" s="110"/>
      <c r="J248" s="110"/>
      <c r="K248" s="33"/>
      <c r="L248" s="71"/>
    </row>
    <row r="249" spans="1:12" ht="18" customHeight="1">
      <c r="A249" s="149"/>
      <c r="B249" s="40"/>
      <c r="C249" s="105">
        <v>6060</v>
      </c>
      <c r="D249" s="10" t="s">
        <v>158</v>
      </c>
      <c r="E249" s="11">
        <f>SUM(E250:E253)</f>
        <v>36223</v>
      </c>
      <c r="F249" s="11">
        <f aca="true" t="shared" si="76" ref="F249:K249">SUM(F250:F253)</f>
        <v>18223</v>
      </c>
      <c r="G249" s="11">
        <f t="shared" si="76"/>
        <v>18000</v>
      </c>
      <c r="H249" s="11">
        <f t="shared" si="76"/>
        <v>0</v>
      </c>
      <c r="I249" s="11">
        <f t="shared" si="76"/>
        <v>0</v>
      </c>
      <c r="J249" s="11">
        <f t="shared" si="76"/>
        <v>0</v>
      </c>
      <c r="K249" s="12">
        <f t="shared" si="76"/>
        <v>0</v>
      </c>
      <c r="L249" s="71"/>
    </row>
    <row r="250" spans="1:12" ht="18" customHeight="1">
      <c r="A250" s="149"/>
      <c r="B250" s="9"/>
      <c r="C250" s="21"/>
      <c r="D250" s="15" t="s">
        <v>131</v>
      </c>
      <c r="E250" s="16">
        <f>F250+G250+H250+I250</f>
        <v>18000</v>
      </c>
      <c r="F250" s="109"/>
      <c r="G250" s="109">
        <v>18000</v>
      </c>
      <c r="H250" s="109"/>
      <c r="I250" s="109"/>
      <c r="J250" s="18"/>
      <c r="K250" s="18"/>
      <c r="L250" s="71"/>
    </row>
    <row r="251" spans="1:12" ht="18" customHeight="1">
      <c r="A251" s="149"/>
      <c r="B251" s="9"/>
      <c r="C251" s="21"/>
      <c r="D251" s="15" t="s">
        <v>156</v>
      </c>
      <c r="E251" s="16">
        <f>F251+G251+H251+I251</f>
        <v>0</v>
      </c>
      <c r="F251" s="110">
        <v>0</v>
      </c>
      <c r="G251" s="110"/>
      <c r="H251" s="110">
        <v>0</v>
      </c>
      <c r="I251" s="110"/>
      <c r="J251" s="18"/>
      <c r="K251" s="18"/>
      <c r="L251" s="71"/>
    </row>
    <row r="252" spans="1:12" ht="18" customHeight="1">
      <c r="A252" s="149"/>
      <c r="B252" s="9"/>
      <c r="C252" s="21"/>
      <c r="D252" s="15" t="s">
        <v>157</v>
      </c>
      <c r="E252" s="16">
        <f>F252+G252+H252+I252</f>
        <v>0</v>
      </c>
      <c r="F252" s="110">
        <v>0</v>
      </c>
      <c r="G252" s="110"/>
      <c r="H252" s="110">
        <v>0</v>
      </c>
      <c r="I252" s="110"/>
      <c r="J252" s="18"/>
      <c r="K252" s="18"/>
      <c r="L252" s="71"/>
    </row>
    <row r="253" spans="1:12" ht="23.25" customHeight="1">
      <c r="A253" s="149"/>
      <c r="B253" s="108"/>
      <c r="C253" s="28"/>
      <c r="D253" s="10" t="s">
        <v>19</v>
      </c>
      <c r="E253" s="13">
        <f>F253+G253+H253+I253</f>
        <v>18223</v>
      </c>
      <c r="F253" s="13">
        <v>18223</v>
      </c>
      <c r="G253" s="16"/>
      <c r="H253" s="16"/>
      <c r="I253" s="16"/>
      <c r="J253" s="18"/>
      <c r="K253" s="18"/>
      <c r="L253" s="71"/>
    </row>
    <row r="254" spans="1:12" ht="13.5" customHeight="1">
      <c r="A254" s="149"/>
      <c r="B254" s="32" t="s">
        <v>69</v>
      </c>
      <c r="C254" s="28"/>
      <c r="D254" s="10" t="s">
        <v>37</v>
      </c>
      <c r="E254" s="11">
        <f aca="true" t="shared" si="77" ref="E254:K254">E256+E258</f>
        <v>22000</v>
      </c>
      <c r="F254" s="11">
        <f t="shared" si="77"/>
        <v>22000</v>
      </c>
      <c r="G254" s="11">
        <f t="shared" si="77"/>
        <v>0</v>
      </c>
      <c r="H254" s="11">
        <f t="shared" si="77"/>
        <v>0</v>
      </c>
      <c r="I254" s="11">
        <f t="shared" si="77"/>
        <v>0</v>
      </c>
      <c r="J254" s="11">
        <f t="shared" si="77"/>
        <v>0</v>
      </c>
      <c r="K254" s="12">
        <f t="shared" si="77"/>
        <v>0</v>
      </c>
      <c r="L254" s="71"/>
    </row>
    <row r="255" spans="1:12" ht="27" customHeight="1">
      <c r="A255" s="155"/>
      <c r="B255" s="65"/>
      <c r="C255" s="31"/>
      <c r="D255" s="10" t="s">
        <v>19</v>
      </c>
      <c r="E255" s="11">
        <f aca="true" t="shared" si="78" ref="E255:K255">E257+E260</f>
        <v>7000</v>
      </c>
      <c r="F255" s="11">
        <f t="shared" si="78"/>
        <v>7000</v>
      </c>
      <c r="G255" s="11">
        <f t="shared" si="78"/>
        <v>0</v>
      </c>
      <c r="H255" s="11">
        <f t="shared" si="78"/>
        <v>0</v>
      </c>
      <c r="I255" s="11">
        <f t="shared" si="78"/>
        <v>0</v>
      </c>
      <c r="J255" s="11">
        <f t="shared" si="78"/>
        <v>0</v>
      </c>
      <c r="K255" s="12">
        <f t="shared" si="78"/>
        <v>0</v>
      </c>
      <c r="L255" s="71"/>
    </row>
    <row r="256" spans="1:12" ht="12" customHeight="1">
      <c r="A256" s="155"/>
      <c r="B256" s="66"/>
      <c r="C256" s="67">
        <v>6050</v>
      </c>
      <c r="D256" s="10" t="s">
        <v>16</v>
      </c>
      <c r="E256" s="11">
        <f aca="true" t="shared" si="79" ref="E256:J256">E257</f>
        <v>0</v>
      </c>
      <c r="F256" s="11">
        <f t="shared" si="79"/>
        <v>0</v>
      </c>
      <c r="G256" s="11">
        <f t="shared" si="79"/>
        <v>0</v>
      </c>
      <c r="H256" s="11">
        <f t="shared" si="79"/>
        <v>0</v>
      </c>
      <c r="I256" s="11">
        <f t="shared" si="79"/>
        <v>0</v>
      </c>
      <c r="J256" s="12">
        <f t="shared" si="79"/>
        <v>0</v>
      </c>
      <c r="K256" s="12"/>
      <c r="L256" s="71"/>
    </row>
    <row r="257" spans="1:12" ht="27" customHeight="1">
      <c r="A257" s="155"/>
      <c r="B257" s="66"/>
      <c r="C257" s="48"/>
      <c r="D257" s="15" t="s">
        <v>63</v>
      </c>
      <c r="E257" s="16">
        <f>F257+G257+H257+I257</f>
        <v>0</v>
      </c>
      <c r="F257" s="16">
        <v>0</v>
      </c>
      <c r="G257" s="16"/>
      <c r="H257" s="16"/>
      <c r="I257" s="16"/>
      <c r="J257" s="18"/>
      <c r="K257" s="18"/>
      <c r="L257" s="71"/>
    </row>
    <row r="258" spans="1:12" ht="18" customHeight="1">
      <c r="A258" s="155"/>
      <c r="B258" s="47"/>
      <c r="C258" s="68">
        <v>6060</v>
      </c>
      <c r="D258" s="10" t="s">
        <v>56</v>
      </c>
      <c r="E258" s="13">
        <f>E259+E260</f>
        <v>22000</v>
      </c>
      <c r="F258" s="13">
        <f aca="true" t="shared" si="80" ref="F258:K258">F259+F260</f>
        <v>22000</v>
      </c>
      <c r="G258" s="13">
        <f t="shared" si="80"/>
        <v>0</v>
      </c>
      <c r="H258" s="13">
        <f t="shared" si="80"/>
        <v>0</v>
      </c>
      <c r="I258" s="13">
        <f t="shared" si="80"/>
        <v>0</v>
      </c>
      <c r="J258" s="13">
        <f t="shared" si="80"/>
        <v>0</v>
      </c>
      <c r="K258" s="17">
        <f t="shared" si="80"/>
        <v>0</v>
      </c>
      <c r="L258" s="71"/>
    </row>
    <row r="259" spans="1:12" ht="18" customHeight="1">
      <c r="A259" s="47"/>
      <c r="B259" s="47"/>
      <c r="C259" s="68"/>
      <c r="D259" s="15" t="s">
        <v>133</v>
      </c>
      <c r="E259" s="16">
        <f>F259+G259+H259+I259</f>
        <v>15000</v>
      </c>
      <c r="F259" s="16">
        <v>15000</v>
      </c>
      <c r="G259" s="13"/>
      <c r="H259" s="13"/>
      <c r="I259" s="13"/>
      <c r="J259" s="17"/>
      <c r="K259" s="17"/>
      <c r="L259" s="71"/>
    </row>
    <row r="260" spans="1:12" ht="30" customHeight="1">
      <c r="A260" s="47"/>
      <c r="B260" s="47"/>
      <c r="C260" s="68"/>
      <c r="D260" s="15" t="s">
        <v>63</v>
      </c>
      <c r="E260" s="16">
        <f>F260+G260+H260+I260</f>
        <v>7000</v>
      </c>
      <c r="F260" s="16">
        <v>7000</v>
      </c>
      <c r="G260" s="16"/>
      <c r="H260" s="16"/>
      <c r="I260" s="16"/>
      <c r="J260" s="18"/>
      <c r="K260" s="18"/>
      <c r="L260" s="71"/>
    </row>
    <row r="261" spans="1:12" ht="12">
      <c r="A261" s="69"/>
      <c r="B261" s="69"/>
      <c r="C261" s="70"/>
      <c r="D261" s="10" t="s">
        <v>70</v>
      </c>
      <c r="E261" s="80">
        <f aca="true" t="shared" si="81" ref="E261:L261">E7+E26++E87+E100+E116+E140+E148+E156+E228+E239</f>
        <v>29853363.060000002</v>
      </c>
      <c r="F261" s="121">
        <f t="shared" si="81"/>
        <v>4097218.62</v>
      </c>
      <c r="G261" s="121">
        <f t="shared" si="81"/>
        <v>7765436.949999999</v>
      </c>
      <c r="H261" s="121">
        <f t="shared" si="81"/>
        <v>9110282.3</v>
      </c>
      <c r="I261" s="121">
        <f t="shared" si="81"/>
        <v>8880425.190000001</v>
      </c>
      <c r="J261" s="121">
        <f t="shared" si="81"/>
        <v>8604689</v>
      </c>
      <c r="K261" s="132">
        <f t="shared" si="81"/>
        <v>0</v>
      </c>
      <c r="L261" s="125">
        <f t="shared" si="81"/>
        <v>0</v>
      </c>
    </row>
    <row r="262" spans="1:12" ht="13.5" customHeight="1">
      <c r="A262" s="69"/>
      <c r="B262" s="69"/>
      <c r="C262" s="70"/>
      <c r="D262" s="15"/>
      <c r="E262" s="80"/>
      <c r="F262" s="156">
        <f>F261+G261+H261+I261</f>
        <v>29853363.060000002</v>
      </c>
      <c r="G262" s="157"/>
      <c r="H262" s="157"/>
      <c r="I262" s="157"/>
      <c r="J262" s="80"/>
      <c r="K262" s="132"/>
      <c r="L262" s="71"/>
    </row>
    <row r="263" spans="1:12" ht="12" customHeight="1">
      <c r="A263" s="38"/>
      <c r="B263" s="38"/>
      <c r="C263" s="70"/>
      <c r="D263" s="10" t="s">
        <v>134</v>
      </c>
      <c r="E263" s="62">
        <f>E9+E24+E35+E78+E89+E97+E101+E105+E112+E118+E129+E135+E138+E150+E158+E171+E186+E196+E208+E213+E226+E230+E232+E235+E241+E256+E258+E249+E28+E32+E237+E168+E188</f>
        <v>18883319.02</v>
      </c>
      <c r="F263" s="140">
        <f aca="true" t="shared" si="82" ref="F263:L263">F9+F24+F35+F78+F89+F97+F101+F105+F112+F118+F129+F135+F138+F150+F158+F171+F186+F196+F208+F213+F226+F230+F232+F235+F241+F256+F258+F249+F28+F32+F237+F168</f>
        <v>4011818.6199999996</v>
      </c>
      <c r="G263" s="140">
        <f t="shared" si="82"/>
        <v>5750818.1</v>
      </c>
      <c r="H263" s="140">
        <f t="shared" si="82"/>
        <v>9110282.3</v>
      </c>
      <c r="I263" s="140">
        <f t="shared" si="82"/>
        <v>0</v>
      </c>
      <c r="J263" s="140">
        <f t="shared" si="82"/>
        <v>8604689</v>
      </c>
      <c r="K263" s="140">
        <f t="shared" si="82"/>
        <v>2684691</v>
      </c>
      <c r="L263" s="140">
        <f t="shared" si="82"/>
        <v>0</v>
      </c>
    </row>
    <row r="264" spans="1:12" ht="15" customHeight="1">
      <c r="A264" s="71"/>
      <c r="B264" s="71"/>
      <c r="C264" s="94"/>
      <c r="D264" s="72" t="s">
        <v>85</v>
      </c>
      <c r="E264" s="81">
        <f>E12++E66+E93+E123+E142+E152++E164+E173++E202+E215+E191+E108</f>
        <v>8880425.190000001</v>
      </c>
      <c r="F264" s="81">
        <f aca="true" t="shared" si="83" ref="F264:L264">F12++F66+F93+F123+F142+F152++F164+F173++F202+F215+F191+F108</f>
        <v>0</v>
      </c>
      <c r="G264" s="81">
        <f t="shared" si="83"/>
        <v>0</v>
      </c>
      <c r="H264" s="81">
        <f t="shared" si="83"/>
        <v>0</v>
      </c>
      <c r="I264" s="81">
        <f t="shared" si="83"/>
        <v>8880425.190000001</v>
      </c>
      <c r="J264" s="81">
        <f t="shared" si="83"/>
        <v>0</v>
      </c>
      <c r="K264" s="81">
        <f t="shared" si="83"/>
        <v>0</v>
      </c>
      <c r="L264" s="81">
        <f t="shared" si="83"/>
        <v>0</v>
      </c>
    </row>
    <row r="265" spans="1:12" ht="16.5" customHeight="1">
      <c r="A265" s="71"/>
      <c r="B265" s="71"/>
      <c r="C265" s="94"/>
      <c r="D265" s="72" t="s">
        <v>84</v>
      </c>
      <c r="E265" s="81">
        <f>E18+E72++E95++E126+E145+E154+E166+E178+E205+E220+E247+E183+E193+E110</f>
        <v>2089618.85</v>
      </c>
      <c r="F265" s="81">
        <f aca="true" t="shared" si="84" ref="F265:L265">F18+F72++F95++F126+F145+F154+F166+F178+F205+F220+F247+F183+F193+F110</f>
        <v>75000</v>
      </c>
      <c r="G265" s="81">
        <f t="shared" si="84"/>
        <v>2014618.85</v>
      </c>
      <c r="H265" s="81">
        <f t="shared" si="84"/>
        <v>0</v>
      </c>
      <c r="I265" s="81">
        <f t="shared" si="84"/>
        <v>0</v>
      </c>
      <c r="J265" s="81">
        <f t="shared" si="84"/>
        <v>0</v>
      </c>
      <c r="K265" s="81">
        <f t="shared" si="84"/>
        <v>0</v>
      </c>
      <c r="L265" s="81">
        <f t="shared" si="84"/>
        <v>0</v>
      </c>
    </row>
    <row r="266" spans="1:12" ht="12">
      <c r="A266" s="71"/>
      <c r="B266" s="71"/>
      <c r="C266" s="94"/>
      <c r="D266" s="72"/>
      <c r="E266" s="82">
        <f>SUM(E263:E265)</f>
        <v>29853363.060000002</v>
      </c>
      <c r="F266" s="82">
        <f aca="true" t="shared" si="85" ref="F266:L266">SUM(F263:F265)</f>
        <v>4086818.6199999996</v>
      </c>
      <c r="G266" s="82">
        <f t="shared" si="85"/>
        <v>7765436.949999999</v>
      </c>
      <c r="H266" s="82">
        <f t="shared" si="85"/>
        <v>9110282.3</v>
      </c>
      <c r="I266" s="82">
        <f t="shared" si="85"/>
        <v>8880425.190000001</v>
      </c>
      <c r="J266" s="82">
        <f t="shared" si="85"/>
        <v>8604689</v>
      </c>
      <c r="K266" s="136">
        <f t="shared" si="85"/>
        <v>2684691</v>
      </c>
      <c r="L266" s="82">
        <f t="shared" si="85"/>
        <v>0</v>
      </c>
    </row>
    <row r="267" spans="1:12" ht="13.5" customHeight="1">
      <c r="A267" s="71"/>
      <c r="B267" s="71"/>
      <c r="C267" s="94"/>
      <c r="D267" s="72"/>
      <c r="E267" s="81">
        <f>E266-E261</f>
        <v>0</v>
      </c>
      <c r="F267" s="81"/>
      <c r="G267" s="81"/>
      <c r="H267" s="81"/>
      <c r="I267" s="81"/>
      <c r="J267" s="81"/>
      <c r="K267" s="135"/>
      <c r="L267" s="71"/>
    </row>
    <row r="268" spans="1:12" ht="12">
      <c r="A268" s="71"/>
      <c r="B268" s="71"/>
      <c r="C268" s="95"/>
      <c r="D268" s="71" t="s">
        <v>71</v>
      </c>
      <c r="E268" s="62">
        <f aca="true" t="shared" si="86" ref="E268:L268">E65++E86++E92++E99++E122+E132+E137+E189++E201++E211+E231+E233++E244+E253+E255</f>
        <v>246492.32</v>
      </c>
      <c r="F268" s="62">
        <f t="shared" si="86"/>
        <v>246492.32</v>
      </c>
      <c r="G268" s="62">
        <f t="shared" si="86"/>
        <v>0</v>
      </c>
      <c r="H268" s="62">
        <f t="shared" si="86"/>
        <v>0</v>
      </c>
      <c r="I268" s="62">
        <f t="shared" si="86"/>
        <v>0</v>
      </c>
      <c r="J268" s="62">
        <f t="shared" si="86"/>
        <v>0</v>
      </c>
      <c r="K268" s="79">
        <f t="shared" si="86"/>
        <v>0</v>
      </c>
      <c r="L268" s="126">
        <f t="shared" si="86"/>
        <v>0</v>
      </c>
    </row>
    <row r="269" spans="1:12" ht="11.25" customHeight="1">
      <c r="A269" s="71"/>
      <c r="B269" s="71" t="s">
        <v>72</v>
      </c>
      <c r="C269" s="95"/>
      <c r="D269" s="71" t="s">
        <v>73</v>
      </c>
      <c r="E269" s="80">
        <f>E65+E86+E92+E99+E122+E132+E137+E189+E201+E211+E231+E233+E244+E253+E257+E260+E187</f>
        <v>246592.32</v>
      </c>
      <c r="F269" s="147">
        <f>F65+F86+F92+F99+F122+F132+F137+F189+F201+F211+F231+F233+F244+F253+F257+F260+F187</f>
        <v>246592.32</v>
      </c>
      <c r="G269" s="80">
        <f aca="true" t="shared" si="87" ref="G269:L269">G65+G86+G92+G99+G122+G132+G137+G189+G201+G211+G231+G233+G244+G253+G257+G260</f>
        <v>0</v>
      </c>
      <c r="H269" s="80">
        <f t="shared" si="87"/>
        <v>0</v>
      </c>
      <c r="I269" s="80">
        <f t="shared" si="87"/>
        <v>0</v>
      </c>
      <c r="J269" s="80">
        <f t="shared" si="87"/>
        <v>0</v>
      </c>
      <c r="K269" s="132">
        <f t="shared" si="87"/>
        <v>0</v>
      </c>
      <c r="L269" s="125">
        <f t="shared" si="87"/>
        <v>0</v>
      </c>
    </row>
    <row r="270" spans="5:7" ht="12" hidden="1">
      <c r="E270" s="84" t="s">
        <v>78</v>
      </c>
      <c r="F270" s="84" t="s">
        <v>79</v>
      </c>
      <c r="G270" s="84" t="s">
        <v>80</v>
      </c>
    </row>
    <row r="271" spans="1:7" ht="12" hidden="1">
      <c r="A271" s="101" t="s">
        <v>9</v>
      </c>
      <c r="E271" s="85"/>
      <c r="F271" s="85">
        <v>1883861.94</v>
      </c>
      <c r="G271" s="84">
        <f>E271+F271</f>
        <v>1883861.94</v>
      </c>
    </row>
    <row r="272" spans="1:7" ht="12" hidden="1">
      <c r="A272" s="1">
        <v>600</v>
      </c>
      <c r="E272" s="85"/>
      <c r="F272" s="85">
        <f>6961559.9-200000+21000</f>
        <v>6782559.9</v>
      </c>
      <c r="G272" s="84">
        <f>E272+F272</f>
        <v>6782559.9</v>
      </c>
    </row>
    <row r="273" spans="1:7" ht="12" hidden="1">
      <c r="A273" s="1">
        <v>700</v>
      </c>
      <c r="E273" s="85"/>
      <c r="F273" s="85">
        <v>194000</v>
      </c>
      <c r="G273" s="84">
        <f>E273+F273</f>
        <v>194000</v>
      </c>
    </row>
    <row r="274" spans="1:6" ht="12" hidden="1">
      <c r="A274" s="1">
        <v>750</v>
      </c>
      <c r="E274" s="85">
        <v>18300</v>
      </c>
      <c r="F274" s="85">
        <v>43000</v>
      </c>
    </row>
    <row r="275" spans="1:6" ht="12" hidden="1">
      <c r="A275" s="1">
        <v>754</v>
      </c>
      <c r="B275" s="1">
        <v>75412</v>
      </c>
      <c r="E275" s="85">
        <v>90000</v>
      </c>
      <c r="F275" s="85">
        <v>405000</v>
      </c>
    </row>
    <row r="276" spans="5:6" ht="12" hidden="1">
      <c r="E276" s="85">
        <v>3000</v>
      </c>
      <c r="F276" s="85">
        <v>0</v>
      </c>
    </row>
    <row r="277" spans="2:7" ht="12" hidden="1">
      <c r="B277" s="1">
        <v>75495</v>
      </c>
      <c r="E277" s="85"/>
      <c r="F277" s="85">
        <v>8000</v>
      </c>
      <c r="G277" s="84">
        <f>E275+F275+E276+F276+E277+F277</f>
        <v>506000</v>
      </c>
    </row>
    <row r="278" spans="1:7" ht="12" hidden="1">
      <c r="A278" s="1">
        <v>801</v>
      </c>
      <c r="E278" s="85">
        <v>270000</v>
      </c>
      <c r="F278" s="85">
        <v>3613900</v>
      </c>
      <c r="G278" s="84">
        <f>E278+F278</f>
        <v>3883900</v>
      </c>
    </row>
    <row r="279" spans="1:7" ht="12" hidden="1">
      <c r="A279" s="1">
        <v>852</v>
      </c>
      <c r="E279" s="85"/>
      <c r="F279" s="85">
        <v>1250000</v>
      </c>
      <c r="G279" s="84">
        <f>E279+F279</f>
        <v>1250000</v>
      </c>
    </row>
    <row r="280" spans="1:6" ht="12" hidden="1">
      <c r="A280" s="1">
        <v>900</v>
      </c>
      <c r="B280" s="1">
        <v>90001</v>
      </c>
      <c r="E280" s="85"/>
      <c r="F280" s="85">
        <v>1067000</v>
      </c>
    </row>
    <row r="281" spans="2:6" ht="12" hidden="1">
      <c r="B281" s="1">
        <v>90002</v>
      </c>
      <c r="E281" s="85"/>
      <c r="F281" s="85">
        <v>1282933.93</v>
      </c>
    </row>
    <row r="282" spans="2:6" ht="12" hidden="1">
      <c r="B282" s="1">
        <v>90004</v>
      </c>
      <c r="F282" s="84">
        <v>16614.54</v>
      </c>
    </row>
    <row r="283" spans="2:6" ht="12" hidden="1">
      <c r="B283" s="1">
        <v>90008</v>
      </c>
      <c r="F283" s="84">
        <v>70000</v>
      </c>
    </row>
    <row r="284" spans="2:6" ht="12" hidden="1">
      <c r="B284" s="1">
        <v>90015</v>
      </c>
      <c r="F284" s="84">
        <v>286000</v>
      </c>
    </row>
    <row r="285" spans="2:6" ht="12" hidden="1">
      <c r="B285" s="1">
        <v>90095</v>
      </c>
      <c r="F285" s="84">
        <v>0</v>
      </c>
    </row>
    <row r="286" spans="5:6" ht="12" hidden="1">
      <c r="E286" s="84">
        <v>250000</v>
      </c>
      <c r="F286" s="84">
        <v>0</v>
      </c>
    </row>
    <row r="287" ht="12" hidden="1">
      <c r="E287" s="84">
        <v>150000</v>
      </c>
    </row>
    <row r="288" spans="4:7" ht="12" hidden="1">
      <c r="D288" s="1" t="s">
        <v>81</v>
      </c>
      <c r="E288" s="84">
        <f>SUM(E280:E287)</f>
        <v>400000</v>
      </c>
      <c r="F288" s="84">
        <f>SUM(F280:F287)</f>
        <v>2722548.4699999997</v>
      </c>
      <c r="G288" s="84">
        <f>E288+F288</f>
        <v>3122548.4699999997</v>
      </c>
    </row>
    <row r="289" spans="1:7" ht="12" hidden="1">
      <c r="A289" s="1">
        <v>921</v>
      </c>
      <c r="F289" s="84">
        <v>78821.83</v>
      </c>
      <c r="G289" s="84">
        <f>E289+F289</f>
        <v>78821.83</v>
      </c>
    </row>
    <row r="290" spans="1:6" ht="12" hidden="1">
      <c r="A290" s="1">
        <v>926</v>
      </c>
      <c r="F290" s="84">
        <v>596491.83</v>
      </c>
    </row>
    <row r="291" spans="5:6" ht="12" hidden="1">
      <c r="E291" s="83">
        <f>SUM(E271:E290)-E288</f>
        <v>781300</v>
      </c>
      <c r="F291" s="83">
        <f>SUM(F271:F290)-F288</f>
        <v>17578183.969999995</v>
      </c>
    </row>
    <row r="292" spans="4:8" ht="12" hidden="1">
      <c r="D292" s="73" t="s">
        <v>82</v>
      </c>
      <c r="E292" s="83">
        <f>SUM(E291:E291)</f>
        <v>781300</v>
      </c>
      <c r="F292" s="104">
        <f>SUM(F291:F291)</f>
        <v>17578183.969999995</v>
      </c>
      <c r="G292" s="86">
        <f>E292+F292</f>
        <v>18359483.969999995</v>
      </c>
      <c r="H292" s="83"/>
    </row>
    <row r="295" spans="4:6" ht="12">
      <c r="D295" s="73" t="s">
        <v>161</v>
      </c>
      <c r="E295" s="83" t="s">
        <v>162</v>
      </c>
      <c r="F295" s="83" t="s">
        <v>79</v>
      </c>
    </row>
    <row r="296" spans="4:6" ht="12">
      <c r="D296" s="73"/>
      <c r="E296" s="83"/>
      <c r="F296" s="83"/>
    </row>
    <row r="297" spans="4:6" ht="12">
      <c r="D297" s="122">
        <f>E297+F297</f>
        <v>29853363.060000002</v>
      </c>
      <c r="E297" s="123">
        <v>781300</v>
      </c>
      <c r="F297" s="123">
        <f>E261-E297</f>
        <v>29072063.060000002</v>
      </c>
    </row>
  </sheetData>
  <sheetProtection/>
  <mergeCells count="33">
    <mergeCell ref="A1:L1"/>
    <mergeCell ref="E3:I3"/>
    <mergeCell ref="F4:I4"/>
    <mergeCell ref="A7:A23"/>
    <mergeCell ref="B8:B23"/>
    <mergeCell ref="C12:C17"/>
    <mergeCell ref="A156:A225"/>
    <mergeCell ref="B157:B167"/>
    <mergeCell ref="B170:B180"/>
    <mergeCell ref="B212:B225"/>
    <mergeCell ref="C18:C23"/>
    <mergeCell ref="A116:A138"/>
    <mergeCell ref="C66:C71"/>
    <mergeCell ref="C72:C77"/>
    <mergeCell ref="C78:C86"/>
    <mergeCell ref="A140:A146"/>
    <mergeCell ref="A26:A86"/>
    <mergeCell ref="B34:B86"/>
    <mergeCell ref="C35:C65"/>
    <mergeCell ref="L4:L5"/>
    <mergeCell ref="A87:A99"/>
    <mergeCell ref="J4:J5"/>
    <mergeCell ref="K4:K5"/>
    <mergeCell ref="B104:B115"/>
    <mergeCell ref="K3:L3"/>
    <mergeCell ref="C230:C231"/>
    <mergeCell ref="C232:C233"/>
    <mergeCell ref="A239:A258"/>
    <mergeCell ref="F262:I262"/>
    <mergeCell ref="A228:A233"/>
    <mergeCell ref="B229:B233"/>
    <mergeCell ref="B88:B99"/>
    <mergeCell ref="A100:A115"/>
  </mergeCells>
  <printOptions/>
  <pageMargins left="0.24" right="0.17" top="0.56" bottom="0.1968503937007874" header="0.15748031496062992" footer="0.15748031496062992"/>
  <pageSetup horizontalDpi="600" verticalDpi="600" orientation="landscape" paperSize="9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2019-12-20T12:13:26Z</dcterms:modified>
  <cp:category/>
  <cp:version/>
  <cp:contentType/>
  <cp:contentStatus/>
</cp:coreProperties>
</file>