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<sst xmlns="http://schemas.openxmlformats.org/spreadsheetml/2006/main" count="323" uniqueCount="205">
  <si>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</si>
  <si>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</si>
  <si>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</si>
  <si>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</si>
  <si>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</si>
  <si>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</si>
  <si>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</si>
  <si>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</si>
  <si>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</si>
  <si>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</si>
  <si>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>01010</t>
  </si>
  <si>
    <t>Infrastruktura wodociągowa i sanitacyjna wsi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</si>
  <si>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</si>
  <si>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</si>
  <si>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</si>
  <si>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</si>
  <si>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</si>
  <si>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</si>
  <si>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</si>
  <si>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</si>
  <si>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</si>
  <si>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</si>
  <si>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</si>
  <si>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</si>
  <si>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</si>
  <si>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</si>
  <si>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6060</t>
  </si>
  <si>
    <t>750</t>
  </si>
  <si>
    <t xml:space="preserve">ADMINISTRACJA PUBLICZNA </t>
  </si>
  <si>
    <t>75023</t>
  </si>
  <si>
    <t xml:space="preserve">Urząd Miejski 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</si>
  <si>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</si>
  <si>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</si>
  <si>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</si>
  <si>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</si>
  <si>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</si>
  <si>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>801</t>
  </si>
  <si>
    <t xml:space="preserve">OŚWIATA I WYCHOWANIE </t>
  </si>
  <si>
    <t>80101</t>
  </si>
  <si>
    <t>Szkoły Podstawowe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</si>
  <si>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</si>
  <si>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</si>
  <si>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</si>
  <si>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</si>
  <si>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</si>
  <si>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</si>
  <si>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</si>
  <si>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</si>
  <si>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</si>
  <si>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</si>
  <si>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</si>
  <si>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</si>
  <si>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</si>
  <si>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</si>
  <si>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</si>
  <si>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</si>
  <si>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</si>
  <si>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</si>
  <si>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</si>
  <si>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</si>
  <si>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</si>
  <si>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 xml:space="preserve">Pozostała działalność 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</si>
  <si>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</si>
  <si>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</si>
  <si>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</si>
  <si>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</si>
  <si>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</si>
  <si>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</si>
  <si>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 xml:space="preserve">w tym 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</si>
  <si>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</si>
  <si>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</si>
  <si>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</si>
  <si>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</si>
  <si>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 xml:space="preserve">kontynuowane </t>
  </si>
  <si>
    <t>nowe</t>
  </si>
  <si>
    <t>Razem</t>
  </si>
  <si>
    <t>Razem  dz.900</t>
  </si>
  <si>
    <t xml:space="preserve">Razem    INWESTYCJE </t>
  </si>
  <si>
    <t xml:space="preserve">wykup nieruchomości gruntowych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</si>
  <si>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</si>
  <si>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</si>
  <si>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</si>
  <si>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</si>
  <si>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</si>
  <si>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</si>
  <si>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</si>
  <si>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</si>
  <si>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</si>
  <si>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</si>
  <si>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</si>
  <si>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</si>
  <si>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</si>
  <si>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</si>
  <si>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</si>
  <si>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 na zakupy inwestycyjne jednostek budżetowych  </t>
  </si>
  <si>
    <t xml:space="preserve">Wydatki na zakupy inwestycyjne jednostek budżetowych  </t>
  </si>
  <si>
    <t>Rady gmin (miast i mias na prawach powiatu)</t>
  </si>
  <si>
    <t>Budowa bazy lokalowej dla OSP JEZIORANY + projekt RPO 85%</t>
  </si>
  <si>
    <t>Budowa bazy lokalowej dla OSP Jeziorany + projekt RPO 85%</t>
  </si>
  <si>
    <t xml:space="preserve">zakup samochodu pożarniczego na wyposażenie OSP Jeziorany 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</si>
  <si>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</si>
  <si>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</si>
  <si>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Podniesienie jakości kształcenia Zespołu Szkół w Jezioranach w wyniku stworzenia nowych pomieszczeń dydaktycznych RPO</t>
  </si>
  <si>
    <t>Budowa kanalizacji sanitarnej Kalis - Wilkiejmy</t>
  </si>
  <si>
    <t>Budowa sieci wod-kan. razem 100.000 zł w ŻARDENIKACH (Szwaradzka Dominika z umorzenia WFOŚIGW) po 50% wodociąg i kanalizacja (razem 100.000 zł)</t>
  </si>
  <si>
    <t xml:space="preserve">Budowa wiat śmietnikowych RPO 85% </t>
  </si>
  <si>
    <t xml:space="preserve">Budowa WIAT ŚMIETNIKOWYCH RPO 85% 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</si>
  <si>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</si>
  <si>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</si>
  <si>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</si>
  <si>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</si>
  <si>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</si>
  <si>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</si>
  <si>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</si>
  <si>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</si>
  <si>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</si>
  <si>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</si>
  <si>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</si>
  <si>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</si>
  <si>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</si>
  <si>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</si>
  <si>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</si>
  <si>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</si>
  <si>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</si>
  <si>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>Zmiana sposobu użytkowania budynku przy ul.Kajki 47(projekt+roboty budowlane)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</si>
  <si>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</si>
  <si>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</si>
  <si>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</si>
  <si>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</si>
  <si>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</si>
  <si>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</si>
  <si>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</si>
  <si>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</si>
  <si>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</si>
  <si>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>Projekt zagospodarowania plaży w Tłokowie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</si>
  <si>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</si>
  <si>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</si>
  <si>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</si>
  <si>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</si>
  <si>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</si>
  <si>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</si>
  <si>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</si>
  <si>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</si>
  <si>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</si>
  <si>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</si>
  <si>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Ochrona różnorodności biologicznej i rewaloryzacja zabytkowego włoskiego parku w Jezioranach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</si>
  <si>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</si>
  <si>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</si>
  <si>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</si>
  <si>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</si>
  <si>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</si>
  <si>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</si>
  <si>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</si>
  <si>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</si>
  <si>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dróg gminnych w Jezioranach ul.Plac Zamkowy (dz.nr 189, nr 171/56, nr 171/58), ul.Krzywa (dz,nr 191,nr 125/10),ul.Rycerska (dz.nr 194) wraz z przebudową sieci kanalizacji deszczowej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</si>
  <si>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</si>
  <si>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</si>
  <si>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wewnętrznej (działki nr 270/2,111/2,271,104/12)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</si>
  <si>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</si>
  <si>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</si>
  <si>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</si>
  <si>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</si>
  <si>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</si>
  <si>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</si>
  <si>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</si>
  <si>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</si>
  <si>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</si>
  <si>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Internat szansą dla mieszkańców Jezioran</t>
  </si>
  <si>
    <t>Wydatki na zakupy inwestycyjne jednostek budzetowych</t>
  </si>
  <si>
    <t xml:space="preserve">Zakup sprzętu elektronicznego do obsługi obrad rady </t>
  </si>
  <si>
    <t xml:space="preserve">Rozbudowa bazy lokalowej dla OSP FRANKNOWO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</si>
  <si>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</si>
  <si>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</si>
  <si>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</si>
  <si>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75085</t>
  </si>
  <si>
    <t>Wspólna obsługa jednostek samorządu terytorialnego</t>
  </si>
  <si>
    <t>Zakup samochodu</t>
  </si>
  <si>
    <t>Budowa sieci wodociągowej kolonia Jeziorany-Krokowo</t>
  </si>
  <si>
    <t>Budowa obwodnicy Miasta Jeziorany ze ścieżką pieszo-jezdną</t>
  </si>
  <si>
    <t>Przebudowa drogi gminnej w Radostowie na działce nr 532</t>
  </si>
  <si>
    <t>Przebudowa drogi gminnej w Potrytach na działce nr 50/16 wraz z budową kanalizacji deszczowej-zaprojektuj i zbuduj</t>
  </si>
  <si>
    <t>Przebudowa drogi gminnej w Radostowie na działce nr 5/7</t>
  </si>
  <si>
    <t>Przebudowa drogi gminnej w miejscowości Kalis</t>
  </si>
  <si>
    <t>Przebudowa drogi gminnej nr 163531N Jeziorany-Lekity</t>
  </si>
  <si>
    <t>Przebudowa drogi gminnej na działce 306 w Jezioranach</t>
  </si>
  <si>
    <t>Przebudowa ul.Kolejowej w Jezioranach</t>
  </si>
  <si>
    <t>Budowa sieci kanalizacji sanitarnej KALIS - WILKIEJMY PROW 63,63%</t>
  </si>
  <si>
    <t>Uatrakcyjnienie wsi Derc</t>
  </si>
  <si>
    <t xml:space="preserve">Uatrakcyjnienie wsi Żardeniki </t>
  </si>
  <si>
    <t>Poprawa efektywności energetycznej budynków publicznych w Jezioranach</t>
  </si>
  <si>
    <t>Zakup pompy głebinowej do stacji uzdatniania wody w Jezioranach</t>
  </si>
  <si>
    <t>Budowa zbiornika bezodpływowego z przyłączem do budynku Miejska Wieś 35</t>
  </si>
  <si>
    <t>Budowa bazy lokalowej dla OSP Jeziorany-dokumentacja</t>
  </si>
  <si>
    <t>Budowa sieci wodociągowej z przyłączem  Żardeniki</t>
  </si>
  <si>
    <t>Budowa przyłączy wodociągowych we Franknowie</t>
  </si>
  <si>
    <t>Projekt oświetlenia użytkowego wraz z iluminacją architektoniczną obszaru starego miasta Jezioran</t>
  </si>
  <si>
    <t>Modernizacja instalacji elektrycznej w budynku Urzedu Miejskiego (strych,archiwum)</t>
  </si>
  <si>
    <t>Modernizacja WC na parterze UM</t>
  </si>
  <si>
    <t xml:space="preserve">Modernizacja urządzeń kotłowni UM </t>
  </si>
  <si>
    <t xml:space="preserve">Modernizacja urządzeń kotłowni w UM </t>
  </si>
  <si>
    <t>rok budżetowy 2021 (6+7+8+9)</t>
  </si>
  <si>
    <t>Budowa przystanku autobusowego z miejscami postojowymi na działce 127/14 ul.Krótka w Jezioranach</t>
  </si>
  <si>
    <t>Budowa parkingu przed szkołą w Radostowie</t>
  </si>
  <si>
    <t>Modernizacja instalacji elektrycznej w budynku Urzędu Miejskiego (strych,archiwum)</t>
  </si>
  <si>
    <t>Zał. Nr 3 do Uchwały Nr XIX/164/20 Rady Miejskiej w Jezioranach z dnia 28 grudnia 2020 r. w sprawie uchwalenia budżetu gminy na rok 2021. Wydatki na zadania inwestycyjne na 2021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</si>
</sst>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1" fontId="5" fillId="33" borderId="12" xfId="51" applyNumberFormat="1" applyFont="1" applyFill="1" applyBorder="1" applyAlignment="1">
      <alignment horizontal="center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right" vertical="top" wrapText="1"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vertical="top"/>
      <protection/>
    </xf>
    <xf numFmtId="1" fontId="4" fillId="33" borderId="22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vertical="center" wrapText="1"/>
    </xf>
    <xf numFmtId="0" fontId="13" fillId="33" borderId="12" xfId="5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4" xfId="51" applyNumberFormat="1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30" fillId="33" borderId="12" xfId="0" applyNumberFormat="1" applyFont="1" applyFill="1" applyBorder="1" applyAlignment="1">
      <alignment horizontal="right" vertical="top"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30" fillId="33" borderId="16" xfId="0" applyNumberFormat="1" applyFont="1" applyFill="1" applyBorder="1" applyAlignment="1">
      <alignment horizontal="right" vertical="top"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4" fontId="3" fillId="33" borderId="24" xfId="51" applyNumberFormat="1" applyFont="1" applyFill="1" applyBorder="1" applyAlignment="1">
      <alignment horizontal="center" vertical="top" wrapText="1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zoomScale="110" zoomScaleNormal="110" workbookViewId="0" topLeftCell="A270">
      <selection activeCell="A1" sqref="A1:L1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70" customWidth="1"/>
    <col min="4" max="4" width="37.7109375" style="1" customWidth="1"/>
    <col min="5" max="5" width="12.140625" style="80" customWidth="1"/>
    <col min="6" max="6" width="11.421875" style="80" customWidth="1"/>
    <col min="7" max="7" width="12.00390625" style="80" customWidth="1"/>
    <col min="8" max="8" width="11.140625" style="80" customWidth="1"/>
    <col min="9" max="9" width="11.421875" style="80" customWidth="1"/>
    <col min="10" max="10" width="11.28125" style="80" customWidth="1"/>
    <col min="11" max="11" width="11.140625" style="80" customWidth="1"/>
    <col min="12" max="12" width="10.57421875" style="1" customWidth="1"/>
    <col min="13" max="13" width="10.8515625" style="1" bestFit="1" customWidth="1"/>
    <col min="14" max="14" width="10.8515625" style="1" customWidth="1"/>
    <col min="15" max="16384" width="9.140625" style="1" customWidth="1"/>
  </cols>
  <sheetData>
    <row r="1" spans="1:12" ht="15.75" customHeight="1">
      <c r="A1" s="162" t="s">
        <v>204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3" spans="1:12" ht="15" customHeight="1">
      <c r="A3" s="2"/>
      <c r="B3" s="2" t="s">
        <v>0</v>
      </c>
      <c r="C3" s="3" t="s">
        <v>1</v>
      </c>
      <c r="D3" s="3"/>
      <c r="E3" s="164" t="s">
        <v>2</v>
      </c>
      <c r="F3" s="165"/>
      <c r="G3" s="165"/>
      <c r="H3" s="165"/>
      <c r="I3" s="166"/>
      <c r="J3" s="120"/>
      <c r="K3" s="191"/>
      <c r="L3" s="192"/>
    </row>
    <row r="4" spans="1:12" ht="36">
      <c r="A4" s="4"/>
      <c r="B4" s="4"/>
      <c r="C4" s="5"/>
      <c r="D4" s="6" t="s">
        <v>3</v>
      </c>
      <c r="E4" s="92" t="s">
        <v>200</v>
      </c>
      <c r="F4" s="164" t="s">
        <v>4</v>
      </c>
      <c r="G4" s="165"/>
      <c r="H4" s="165"/>
      <c r="I4" s="166"/>
      <c r="J4" s="187">
        <v>2022</v>
      </c>
      <c r="K4" s="189">
        <v>2023</v>
      </c>
      <c r="L4" s="185">
        <v>2024</v>
      </c>
    </row>
    <row r="5" spans="1:12" ht="72">
      <c r="A5" s="4"/>
      <c r="B5" s="4"/>
      <c r="C5" s="5"/>
      <c r="D5" s="6"/>
      <c r="E5" s="83"/>
      <c r="F5" s="92" t="s">
        <v>5</v>
      </c>
      <c r="G5" s="92" t="s">
        <v>6</v>
      </c>
      <c r="H5" s="92" t="s">
        <v>7</v>
      </c>
      <c r="I5" s="92" t="s">
        <v>8</v>
      </c>
      <c r="J5" s="188"/>
      <c r="K5" s="190"/>
      <c r="L5" s="186"/>
    </row>
    <row r="6" spans="1:12" ht="12">
      <c r="A6" s="7">
        <v>1</v>
      </c>
      <c r="B6" s="7">
        <v>2</v>
      </c>
      <c r="C6" s="88">
        <v>3</v>
      </c>
      <c r="D6" s="7">
        <v>4</v>
      </c>
      <c r="E6" s="7">
        <v>5</v>
      </c>
      <c r="F6" s="138">
        <v>6</v>
      </c>
      <c r="G6" s="7">
        <v>7</v>
      </c>
      <c r="H6" s="7">
        <v>8</v>
      </c>
      <c r="I6" s="138">
        <v>9</v>
      </c>
      <c r="J6" s="7">
        <v>10</v>
      </c>
      <c r="K6" s="7">
        <v>11</v>
      </c>
      <c r="L6" s="88">
        <v>12</v>
      </c>
    </row>
    <row r="7" spans="1:12" ht="15.75" customHeight="1">
      <c r="A7" s="167" t="s">
        <v>9</v>
      </c>
      <c r="B7" s="8"/>
      <c r="C7" s="89"/>
      <c r="D7" s="9" t="s">
        <v>81</v>
      </c>
      <c r="E7" s="10">
        <f aca="true" t="shared" si="0" ref="E7:J7">E8</f>
        <v>975728.11</v>
      </c>
      <c r="F7" s="10">
        <f t="shared" si="0"/>
        <v>29000</v>
      </c>
      <c r="G7" s="10">
        <f t="shared" si="0"/>
        <v>457365.11</v>
      </c>
      <c r="H7" s="10">
        <f t="shared" si="0"/>
        <v>0</v>
      </c>
      <c r="I7" s="10">
        <f t="shared" si="0"/>
        <v>489363</v>
      </c>
      <c r="J7" s="10">
        <f t="shared" si="0"/>
        <v>0</v>
      </c>
      <c r="K7" s="11"/>
      <c r="L7" s="10"/>
    </row>
    <row r="8" spans="1:12" ht="16.5" customHeight="1">
      <c r="A8" s="168"/>
      <c r="B8" s="167" t="s">
        <v>10</v>
      </c>
      <c r="C8" s="20"/>
      <c r="D8" s="9" t="s">
        <v>11</v>
      </c>
      <c r="E8" s="10">
        <f>E9+E13+E19+E25</f>
        <v>975728.11</v>
      </c>
      <c r="F8" s="10">
        <f>F9+F13+F19+F25</f>
        <v>29000</v>
      </c>
      <c r="G8" s="10">
        <f>G9+G13+G19+G25</f>
        <v>457365.11</v>
      </c>
      <c r="H8" s="10">
        <f>H9+H13+H19+H25</f>
        <v>0</v>
      </c>
      <c r="I8" s="10">
        <f>I9+I13+I19+I25</f>
        <v>489363</v>
      </c>
      <c r="J8" s="11"/>
      <c r="K8" s="11"/>
      <c r="L8" s="10"/>
    </row>
    <row r="9" spans="1:12" ht="15.75" customHeight="1">
      <c r="A9" s="168"/>
      <c r="B9" s="169"/>
      <c r="C9" s="13">
        <v>6050</v>
      </c>
      <c r="D9" s="9" t="s">
        <v>16</v>
      </c>
      <c r="E9" s="10">
        <f>SUM(E10:E12)</f>
        <v>29000</v>
      </c>
      <c r="F9" s="10">
        <f>SUM(F10:F12)</f>
        <v>29000</v>
      </c>
      <c r="G9" s="10">
        <f>SUM(G10:G12)</f>
        <v>0</v>
      </c>
      <c r="H9" s="10">
        <f>SUM(H10:H12)</f>
        <v>0</v>
      </c>
      <c r="I9" s="10">
        <f>SUM(I10:I12)</f>
        <v>0</v>
      </c>
      <c r="J9" s="10"/>
      <c r="K9" s="11"/>
      <c r="L9" s="10"/>
    </row>
    <row r="10" spans="1:12" ht="19.5" customHeight="1">
      <c r="A10" s="168"/>
      <c r="B10" s="169"/>
      <c r="C10" s="13"/>
      <c r="D10" s="14" t="s">
        <v>193</v>
      </c>
      <c r="E10" s="15">
        <f>F10+G10+H10+I10</f>
        <v>0</v>
      </c>
      <c r="F10" s="15">
        <v>0</v>
      </c>
      <c r="G10" s="15">
        <v>0</v>
      </c>
      <c r="H10" s="15">
        <v>0</v>
      </c>
      <c r="I10" s="12"/>
      <c r="J10" s="16"/>
      <c r="K10" s="16"/>
      <c r="L10" s="68"/>
    </row>
    <row r="11" spans="1:12" ht="26.25" customHeight="1">
      <c r="A11" s="168"/>
      <c r="B11" s="169"/>
      <c r="C11" s="13"/>
      <c r="D11" s="14" t="s">
        <v>177</v>
      </c>
      <c r="E11" s="15">
        <f>F11+G11+H11+I11</f>
        <v>29000</v>
      </c>
      <c r="F11" s="15">
        <v>29000</v>
      </c>
      <c r="G11" s="15">
        <v>0</v>
      </c>
      <c r="H11" s="15"/>
      <c r="I11" s="12"/>
      <c r="J11" s="16"/>
      <c r="K11" s="16"/>
      <c r="L11" s="68"/>
    </row>
    <row r="12" spans="1:12" ht="18" customHeight="1">
      <c r="A12" s="168"/>
      <c r="B12" s="169"/>
      <c r="C12" s="154"/>
      <c r="D12" s="14" t="s">
        <v>194</v>
      </c>
      <c r="E12" s="15">
        <f>F12+G12+H12+I12</f>
        <v>0</v>
      </c>
      <c r="F12" s="15">
        <v>0</v>
      </c>
      <c r="G12" s="15"/>
      <c r="H12" s="15"/>
      <c r="I12" s="12"/>
      <c r="J12" s="16"/>
      <c r="K12" s="16"/>
      <c r="L12" s="68"/>
    </row>
    <row r="13" spans="1:12" ht="18" customHeight="1">
      <c r="A13" s="168"/>
      <c r="B13" s="168"/>
      <c r="C13" s="170">
        <v>6057</v>
      </c>
      <c r="D13" s="9" t="s">
        <v>16</v>
      </c>
      <c r="E13" s="10">
        <f aca="true" t="shared" si="1" ref="E13:J13">E14+E15+E16+E17+E18</f>
        <v>489363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489363</v>
      </c>
      <c r="J13" s="11">
        <f t="shared" si="1"/>
        <v>0</v>
      </c>
      <c r="K13" s="16"/>
      <c r="L13" s="68"/>
    </row>
    <row r="14" spans="1:12" ht="25.5" customHeight="1" hidden="1">
      <c r="A14" s="168"/>
      <c r="B14" s="168"/>
      <c r="C14" s="171"/>
      <c r="D14" s="14" t="s">
        <v>82</v>
      </c>
      <c r="E14" s="15">
        <f>F14+G14+H14+I14</f>
        <v>0</v>
      </c>
      <c r="F14" s="15"/>
      <c r="G14" s="15"/>
      <c r="H14" s="15"/>
      <c r="I14" s="15">
        <v>0</v>
      </c>
      <c r="J14" s="17"/>
      <c r="K14" s="17"/>
      <c r="L14" s="68"/>
    </row>
    <row r="15" spans="1:12" ht="24.75" customHeight="1" hidden="1">
      <c r="A15" s="168"/>
      <c r="B15" s="168"/>
      <c r="C15" s="171"/>
      <c r="D15" s="14" t="s">
        <v>83</v>
      </c>
      <c r="E15" s="15">
        <f>F15+G15+H15+I15</f>
        <v>0</v>
      </c>
      <c r="F15" s="15"/>
      <c r="G15" s="15"/>
      <c r="H15" s="15"/>
      <c r="I15" s="15">
        <v>0</v>
      </c>
      <c r="J15" s="17"/>
      <c r="K15" s="17"/>
      <c r="L15" s="68"/>
    </row>
    <row r="16" spans="1:12" ht="24.75" customHeight="1">
      <c r="A16" s="168"/>
      <c r="B16" s="168"/>
      <c r="C16" s="171"/>
      <c r="D16" s="14" t="s">
        <v>84</v>
      </c>
      <c r="E16" s="15">
        <f>F16+G16+H16+I16</f>
        <v>489363</v>
      </c>
      <c r="F16" s="15"/>
      <c r="G16" s="15"/>
      <c r="H16" s="15"/>
      <c r="I16" s="15">
        <v>489363</v>
      </c>
      <c r="J16" s="17"/>
      <c r="K16" s="17"/>
      <c r="L16" s="68"/>
    </row>
    <row r="17" spans="1:12" ht="25.5" customHeight="1" hidden="1">
      <c r="A17" s="168"/>
      <c r="B17" s="168"/>
      <c r="C17" s="171"/>
      <c r="D17" s="14" t="s">
        <v>85</v>
      </c>
      <c r="E17" s="15">
        <f>F17+G17+H17+I17</f>
        <v>0</v>
      </c>
      <c r="F17" s="15"/>
      <c r="G17" s="15"/>
      <c r="H17" s="15"/>
      <c r="I17" s="15">
        <v>0</v>
      </c>
      <c r="J17" s="17"/>
      <c r="K17" s="17"/>
      <c r="L17" s="68"/>
    </row>
    <row r="18" spans="1:12" ht="27" customHeight="1" hidden="1">
      <c r="A18" s="168"/>
      <c r="B18" s="168"/>
      <c r="C18" s="171"/>
      <c r="D18" s="14" t="s">
        <v>163</v>
      </c>
      <c r="E18" s="15">
        <f>F18+G18+H18+I18</f>
        <v>0</v>
      </c>
      <c r="F18" s="15"/>
      <c r="G18" s="15"/>
      <c r="H18" s="15"/>
      <c r="I18" s="15">
        <v>0</v>
      </c>
      <c r="J18" s="17"/>
      <c r="K18" s="17"/>
      <c r="L18" s="68"/>
    </row>
    <row r="19" spans="1:12" ht="16.5" customHeight="1">
      <c r="A19" s="168"/>
      <c r="B19" s="168"/>
      <c r="C19" s="170">
        <v>6059</v>
      </c>
      <c r="D19" s="9" t="s">
        <v>16</v>
      </c>
      <c r="E19" s="10">
        <f aca="true" t="shared" si="2" ref="E19:J19">E20+E21+E22+E23+E24</f>
        <v>457365.11</v>
      </c>
      <c r="F19" s="10">
        <f t="shared" si="2"/>
        <v>0</v>
      </c>
      <c r="G19" s="10">
        <f t="shared" si="2"/>
        <v>457365.11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7"/>
      <c r="L19" s="68"/>
    </row>
    <row r="20" spans="1:12" ht="27" customHeight="1" hidden="1">
      <c r="A20" s="168"/>
      <c r="B20" s="168"/>
      <c r="C20" s="171"/>
      <c r="D20" s="14" t="s">
        <v>82</v>
      </c>
      <c r="E20" s="15">
        <f>F20+G20+H20+I20</f>
        <v>0</v>
      </c>
      <c r="F20" s="15"/>
      <c r="G20" s="15">
        <v>0</v>
      </c>
      <c r="H20" s="15"/>
      <c r="I20" s="15"/>
      <c r="J20" s="17"/>
      <c r="K20" s="17"/>
      <c r="L20" s="68"/>
    </row>
    <row r="21" spans="1:12" ht="30.75" customHeight="1" hidden="1">
      <c r="A21" s="168"/>
      <c r="B21" s="168"/>
      <c r="C21" s="171"/>
      <c r="D21" s="14" t="s">
        <v>83</v>
      </c>
      <c r="E21" s="15">
        <f>F21+G21+H21+I21</f>
        <v>0</v>
      </c>
      <c r="F21" s="15"/>
      <c r="G21" s="15">
        <v>0</v>
      </c>
      <c r="H21" s="15"/>
      <c r="I21" s="15"/>
      <c r="J21" s="17"/>
      <c r="K21" s="17"/>
      <c r="L21" s="68"/>
    </row>
    <row r="22" spans="1:12" ht="16.5" customHeight="1">
      <c r="A22" s="168"/>
      <c r="B22" s="168"/>
      <c r="C22" s="171"/>
      <c r="D22" s="14" t="s">
        <v>86</v>
      </c>
      <c r="E22" s="15">
        <f>F22+G22+H22+I22</f>
        <v>457365.11</v>
      </c>
      <c r="F22" s="15"/>
      <c r="G22" s="15">
        <v>457365.11</v>
      </c>
      <c r="H22" s="15"/>
      <c r="I22" s="15"/>
      <c r="J22" s="17"/>
      <c r="K22" s="17"/>
      <c r="L22" s="68"/>
    </row>
    <row r="23" spans="1:12" ht="25.5" customHeight="1" hidden="1">
      <c r="A23" s="168"/>
      <c r="B23" s="168"/>
      <c r="C23" s="171"/>
      <c r="D23" s="14" t="s">
        <v>87</v>
      </c>
      <c r="E23" s="15">
        <f>F23+G23+H23+I23</f>
        <v>0</v>
      </c>
      <c r="F23" s="15"/>
      <c r="G23" s="15">
        <v>0</v>
      </c>
      <c r="H23" s="15"/>
      <c r="I23" s="15"/>
      <c r="J23" s="17"/>
      <c r="K23" s="17"/>
      <c r="L23" s="68"/>
    </row>
    <row r="24" spans="1:12" ht="25.5" customHeight="1" hidden="1">
      <c r="A24" s="168"/>
      <c r="B24" s="168"/>
      <c r="C24" s="171"/>
      <c r="D24" s="14" t="s">
        <v>163</v>
      </c>
      <c r="E24" s="15">
        <f>F24+G24+H24+I24</f>
        <v>0</v>
      </c>
      <c r="F24" s="15"/>
      <c r="G24" s="15">
        <v>0</v>
      </c>
      <c r="H24" s="15"/>
      <c r="I24" s="15"/>
      <c r="J24" s="17"/>
      <c r="K24" s="17"/>
      <c r="L24" s="68"/>
    </row>
    <row r="25" spans="1:12" ht="26.25" customHeight="1">
      <c r="A25" s="18"/>
      <c r="B25" s="18"/>
      <c r="C25" s="19">
        <v>6060</v>
      </c>
      <c r="D25" s="9" t="s">
        <v>13</v>
      </c>
      <c r="E25" s="10">
        <f aca="true" t="shared" si="3" ref="E25:J25">E26</f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6"/>
      <c r="L25" s="68"/>
    </row>
    <row r="26" spans="1:12" ht="27.75" customHeight="1">
      <c r="A26" s="18"/>
      <c r="B26" s="18"/>
      <c r="C26" s="19"/>
      <c r="D26" s="14" t="s">
        <v>190</v>
      </c>
      <c r="E26" s="15">
        <f>F26+G26+H26+I26</f>
        <v>0</v>
      </c>
      <c r="F26" s="15">
        <v>0</v>
      </c>
      <c r="G26" s="15"/>
      <c r="H26" s="12"/>
      <c r="I26" s="12"/>
      <c r="J26" s="16"/>
      <c r="K26" s="16"/>
      <c r="L26" s="68"/>
    </row>
    <row r="27" spans="1:12" ht="17.25" customHeight="1">
      <c r="A27" s="182" t="s">
        <v>14</v>
      </c>
      <c r="B27" s="8"/>
      <c r="C27" s="20"/>
      <c r="D27" s="9" t="s">
        <v>15</v>
      </c>
      <c r="E27" s="10">
        <f aca="true" t="shared" si="4" ref="E27:L27">E35+E28</f>
        <v>6100529</v>
      </c>
      <c r="F27" s="10">
        <f t="shared" si="4"/>
        <v>103880</v>
      </c>
      <c r="G27" s="10">
        <f t="shared" si="4"/>
        <v>1599429.8</v>
      </c>
      <c r="H27" s="10">
        <f t="shared" si="4"/>
        <v>4397219.2</v>
      </c>
      <c r="I27" s="10">
        <f t="shared" si="4"/>
        <v>0</v>
      </c>
      <c r="J27" s="10">
        <f t="shared" si="4"/>
        <v>21499901.6</v>
      </c>
      <c r="K27" s="10">
        <f t="shared" si="4"/>
        <v>13811437.6</v>
      </c>
      <c r="L27" s="10">
        <f t="shared" si="4"/>
        <v>1116308.8</v>
      </c>
    </row>
    <row r="28" spans="1:12" ht="17.25" customHeight="1">
      <c r="A28" s="172"/>
      <c r="B28" s="87" t="s">
        <v>130</v>
      </c>
      <c r="C28" s="20"/>
      <c r="D28" s="21" t="s">
        <v>132</v>
      </c>
      <c r="E28" s="86">
        <f>E30+E33+E31+E32</f>
        <v>30000</v>
      </c>
      <c r="F28" s="86">
        <f>F30+F33+F31+F32</f>
        <v>30000</v>
      </c>
      <c r="G28" s="86">
        <f>G30+G33+G31+G32</f>
        <v>0</v>
      </c>
      <c r="H28" s="86">
        <f>H30+H33+H31+H32</f>
        <v>0</v>
      </c>
      <c r="I28" s="86">
        <f>I30+I33+I31+I32</f>
        <v>0</v>
      </c>
      <c r="J28" s="86"/>
      <c r="K28" s="121"/>
      <c r="L28" s="68"/>
    </row>
    <row r="29" spans="1:12" ht="17.25" customHeight="1">
      <c r="A29" s="172"/>
      <c r="B29" s="85"/>
      <c r="C29" s="20">
        <v>6050</v>
      </c>
      <c r="D29" s="9" t="s">
        <v>16</v>
      </c>
      <c r="E29" s="86">
        <f>E30+E31+E32</f>
        <v>30000</v>
      </c>
      <c r="F29" s="86">
        <f>F30+F31+F32</f>
        <v>30000</v>
      </c>
      <c r="G29" s="86">
        <f>G30+G31+G32</f>
        <v>0</v>
      </c>
      <c r="H29" s="86">
        <f>H30+H31+H32</f>
        <v>0</v>
      </c>
      <c r="I29" s="86">
        <f>I30+I31+I32</f>
        <v>0</v>
      </c>
      <c r="J29" s="86"/>
      <c r="K29" s="121"/>
      <c r="L29" s="68"/>
    </row>
    <row r="30" spans="1:12" ht="27.75" customHeight="1">
      <c r="A30" s="172"/>
      <c r="B30" s="87"/>
      <c r="C30" s="20"/>
      <c r="D30" s="33" t="s">
        <v>131</v>
      </c>
      <c r="E30" s="53">
        <f>F30+G30+H30+I30</f>
        <v>30000</v>
      </c>
      <c r="F30" s="53">
        <v>30000</v>
      </c>
      <c r="G30" s="53"/>
      <c r="H30" s="53">
        <v>0</v>
      </c>
      <c r="I30" s="53"/>
      <c r="J30" s="53"/>
      <c r="K30" s="122"/>
      <c r="L30" s="68"/>
    </row>
    <row r="31" spans="1:12" ht="29.25" customHeight="1" hidden="1">
      <c r="A31" s="172"/>
      <c r="B31" s="94"/>
      <c r="C31" s="20"/>
      <c r="D31" s="33" t="s">
        <v>135</v>
      </c>
      <c r="E31" s="53">
        <f>F31+G31+H31+I31</f>
        <v>0</v>
      </c>
      <c r="F31" s="53"/>
      <c r="G31" s="53">
        <v>0</v>
      </c>
      <c r="H31" s="53"/>
      <c r="I31" s="53"/>
      <c r="J31" s="53"/>
      <c r="K31" s="122"/>
      <c r="L31" s="68"/>
    </row>
    <row r="32" spans="1:12" ht="27.75" customHeight="1" hidden="1">
      <c r="A32" s="172"/>
      <c r="B32" s="94"/>
      <c r="C32" s="20"/>
      <c r="D32" s="33" t="s">
        <v>136</v>
      </c>
      <c r="E32" s="53">
        <f>F32+G32+H32+I32</f>
        <v>0</v>
      </c>
      <c r="F32" s="53"/>
      <c r="G32" s="53"/>
      <c r="H32" s="53"/>
      <c r="I32" s="53"/>
      <c r="J32" s="53"/>
      <c r="K32" s="122"/>
      <c r="L32" s="68"/>
    </row>
    <row r="33" spans="1:12" ht="17.25" customHeight="1">
      <c r="A33" s="172"/>
      <c r="B33" s="94"/>
      <c r="C33" s="20">
        <v>6060</v>
      </c>
      <c r="D33" s="9" t="s">
        <v>16</v>
      </c>
      <c r="E33" s="86">
        <f aca="true" t="shared" si="5" ref="E33:J33">E34</f>
        <v>0</v>
      </c>
      <c r="F33" s="86">
        <f t="shared" si="5"/>
        <v>0</v>
      </c>
      <c r="G33" s="86">
        <f t="shared" si="5"/>
        <v>0</v>
      </c>
      <c r="H33" s="86">
        <f t="shared" si="5"/>
        <v>0</v>
      </c>
      <c r="I33" s="86">
        <f t="shared" si="5"/>
        <v>0</v>
      </c>
      <c r="J33" s="86">
        <f t="shared" si="5"/>
        <v>0</v>
      </c>
      <c r="K33" s="121"/>
      <c r="L33" s="68"/>
    </row>
    <row r="34" spans="1:12" ht="27.75" customHeight="1">
      <c r="A34" s="172"/>
      <c r="B34" s="94"/>
      <c r="C34" s="20"/>
      <c r="D34" s="33" t="s">
        <v>136</v>
      </c>
      <c r="E34" s="53">
        <f>F34+G34+H34+I34</f>
        <v>0</v>
      </c>
      <c r="F34" s="53"/>
      <c r="G34" s="53"/>
      <c r="H34" s="53"/>
      <c r="I34" s="53"/>
      <c r="J34" s="53"/>
      <c r="K34" s="122"/>
      <c r="L34" s="68"/>
    </row>
    <row r="35" spans="1:12" ht="12.75" customHeight="1">
      <c r="A35" s="173"/>
      <c r="B35" s="182" t="s">
        <v>17</v>
      </c>
      <c r="C35" s="20"/>
      <c r="D35" s="21" t="s">
        <v>18</v>
      </c>
      <c r="E35" s="22">
        <f aca="true" t="shared" si="6" ref="E35:L35">E36+E64+E70+E76</f>
        <v>6070529</v>
      </c>
      <c r="F35" s="84">
        <f t="shared" si="6"/>
        <v>73880</v>
      </c>
      <c r="G35" s="84">
        <f t="shared" si="6"/>
        <v>1599429.8</v>
      </c>
      <c r="H35" s="84">
        <f t="shared" si="6"/>
        <v>4397219.2</v>
      </c>
      <c r="I35" s="84">
        <f t="shared" si="6"/>
        <v>0</v>
      </c>
      <c r="J35" s="84">
        <f t="shared" si="6"/>
        <v>21499901.6</v>
      </c>
      <c r="K35" s="121">
        <f t="shared" si="6"/>
        <v>13811437.6</v>
      </c>
      <c r="L35" s="10">
        <f t="shared" si="6"/>
        <v>1116308.8</v>
      </c>
    </row>
    <row r="36" spans="1:12" ht="18" customHeight="1">
      <c r="A36" s="173"/>
      <c r="B36" s="173"/>
      <c r="C36" s="170">
        <v>6050</v>
      </c>
      <c r="D36" s="9" t="s">
        <v>16</v>
      </c>
      <c r="E36" s="10">
        <f aca="true" t="shared" si="7" ref="E36:L36">SUM(E37:E63)</f>
        <v>6058529</v>
      </c>
      <c r="F36" s="10">
        <f t="shared" si="7"/>
        <v>61880</v>
      </c>
      <c r="G36" s="10">
        <f t="shared" si="7"/>
        <v>1599429.8</v>
      </c>
      <c r="H36" s="10">
        <f t="shared" si="7"/>
        <v>4397219.2</v>
      </c>
      <c r="I36" s="10">
        <f t="shared" si="7"/>
        <v>0</v>
      </c>
      <c r="J36" s="10">
        <f t="shared" si="7"/>
        <v>21499901.6</v>
      </c>
      <c r="K36" s="11">
        <f t="shared" si="7"/>
        <v>13811437.6</v>
      </c>
      <c r="L36" s="10">
        <f t="shared" si="7"/>
        <v>1116308.8</v>
      </c>
    </row>
    <row r="37" spans="1:12" ht="26.25" customHeight="1" hidden="1">
      <c r="A37" s="173"/>
      <c r="B37" s="173"/>
      <c r="C37" s="171"/>
      <c r="D37" s="14" t="s">
        <v>126</v>
      </c>
      <c r="E37" s="15">
        <f>F37+G37+H37+I37</f>
        <v>0</v>
      </c>
      <c r="F37" s="15">
        <v>0</v>
      </c>
      <c r="G37" s="15">
        <v>0</v>
      </c>
      <c r="H37" s="15">
        <v>0</v>
      </c>
      <c r="I37" s="15"/>
      <c r="J37" s="17"/>
      <c r="K37" s="17"/>
      <c r="L37" s="68"/>
    </row>
    <row r="38" spans="1:12" ht="14.25" customHeight="1" hidden="1">
      <c r="A38" s="173"/>
      <c r="B38" s="173"/>
      <c r="C38" s="171"/>
      <c r="D38" s="14" t="s">
        <v>162</v>
      </c>
      <c r="E38" s="15">
        <f>F38+G38+H38+I38</f>
        <v>0</v>
      </c>
      <c r="F38" s="15">
        <v>0</v>
      </c>
      <c r="G38" s="15">
        <v>0</v>
      </c>
      <c r="H38" s="15">
        <v>0</v>
      </c>
      <c r="I38" s="15"/>
      <c r="J38" s="17">
        <v>0</v>
      </c>
      <c r="K38" s="17"/>
      <c r="L38" s="68"/>
    </row>
    <row r="39" spans="1:12" ht="27.75" customHeight="1" hidden="1">
      <c r="A39" s="173"/>
      <c r="B39" s="173"/>
      <c r="C39" s="171"/>
      <c r="D39" s="14" t="s">
        <v>127</v>
      </c>
      <c r="E39" s="15">
        <f>F39+G39+H39</f>
        <v>0</v>
      </c>
      <c r="F39" s="15">
        <v>0</v>
      </c>
      <c r="G39" s="15"/>
      <c r="H39" s="15"/>
      <c r="I39" s="15">
        <v>0</v>
      </c>
      <c r="J39" s="17"/>
      <c r="K39" s="17"/>
      <c r="L39" s="68"/>
    </row>
    <row r="40" spans="1:12" ht="27.75" customHeight="1" hidden="1">
      <c r="A40" s="173"/>
      <c r="B40" s="173"/>
      <c r="C40" s="171"/>
      <c r="D40" s="14" t="s">
        <v>128</v>
      </c>
      <c r="E40" s="15">
        <f>F40+G40+H40</f>
        <v>0</v>
      </c>
      <c r="F40" s="15">
        <v>0</v>
      </c>
      <c r="G40" s="15"/>
      <c r="H40" s="15"/>
      <c r="I40" s="15"/>
      <c r="J40" s="17"/>
      <c r="K40" s="17"/>
      <c r="L40" s="68"/>
    </row>
    <row r="41" spans="1:12" ht="27.75" customHeight="1" hidden="1">
      <c r="A41" s="173"/>
      <c r="B41" s="173"/>
      <c r="C41" s="171"/>
      <c r="D41" s="14" t="s">
        <v>129</v>
      </c>
      <c r="E41" s="15">
        <f>F41+G41+H41</f>
        <v>0</v>
      </c>
      <c r="F41" s="15">
        <v>0</v>
      </c>
      <c r="G41" s="15"/>
      <c r="H41" s="15"/>
      <c r="I41" s="15"/>
      <c r="J41" s="17"/>
      <c r="K41" s="17"/>
      <c r="L41" s="68"/>
    </row>
    <row r="42" spans="1:12" ht="24" customHeight="1" hidden="1">
      <c r="A42" s="173"/>
      <c r="B42" s="173"/>
      <c r="C42" s="171"/>
      <c r="D42" s="14" t="s">
        <v>148</v>
      </c>
      <c r="E42" s="15">
        <f aca="true" t="shared" si="8" ref="E42:E63">F42+G42+H42+I42</f>
        <v>0</v>
      </c>
      <c r="F42" s="15"/>
      <c r="G42" s="15">
        <v>0</v>
      </c>
      <c r="H42" s="15">
        <v>0</v>
      </c>
      <c r="I42" s="15"/>
      <c r="J42" s="17"/>
      <c r="K42" s="17"/>
      <c r="L42" s="68"/>
    </row>
    <row r="43" spans="1:12" ht="27.75" customHeight="1" hidden="1">
      <c r="A43" s="173"/>
      <c r="B43" s="173"/>
      <c r="C43" s="171"/>
      <c r="D43" s="14" t="s">
        <v>149</v>
      </c>
      <c r="E43" s="15">
        <f t="shared" si="8"/>
        <v>0</v>
      </c>
      <c r="F43" s="15"/>
      <c r="G43" s="15">
        <v>0</v>
      </c>
      <c r="H43" s="15">
        <v>0</v>
      </c>
      <c r="I43" s="15"/>
      <c r="J43" s="17"/>
      <c r="K43" s="17"/>
      <c r="L43" s="68"/>
    </row>
    <row r="44" spans="1:12" ht="27" customHeight="1" hidden="1">
      <c r="A44" s="173"/>
      <c r="B44" s="173"/>
      <c r="C44" s="171"/>
      <c r="D44" s="14" t="s">
        <v>164</v>
      </c>
      <c r="E44" s="15">
        <f t="shared" si="8"/>
        <v>0</v>
      </c>
      <c r="F44" s="15">
        <v>0</v>
      </c>
      <c r="G44" s="15">
        <v>0</v>
      </c>
      <c r="H44" s="15">
        <v>0</v>
      </c>
      <c r="I44" s="15"/>
      <c r="J44" s="17"/>
      <c r="K44" s="17"/>
      <c r="L44" s="68"/>
    </row>
    <row r="45" spans="1:12" ht="25.5" customHeight="1" hidden="1">
      <c r="A45" s="173"/>
      <c r="B45" s="173"/>
      <c r="C45" s="171"/>
      <c r="D45" s="14" t="s">
        <v>147</v>
      </c>
      <c r="E45" s="15">
        <f t="shared" si="8"/>
        <v>0</v>
      </c>
      <c r="F45" s="15">
        <v>0</v>
      </c>
      <c r="G45" s="15"/>
      <c r="H45" s="15"/>
      <c r="I45" s="15"/>
      <c r="J45" s="17"/>
      <c r="K45" s="17"/>
      <c r="L45" s="68"/>
    </row>
    <row r="46" spans="1:12" ht="25.5" customHeight="1" hidden="1">
      <c r="A46" s="173"/>
      <c r="B46" s="173"/>
      <c r="C46" s="171"/>
      <c r="D46" s="14" t="s">
        <v>150</v>
      </c>
      <c r="E46" s="15">
        <f t="shared" si="8"/>
        <v>0</v>
      </c>
      <c r="F46" s="15">
        <v>0</v>
      </c>
      <c r="G46" s="15"/>
      <c r="H46" s="15"/>
      <c r="I46" s="15"/>
      <c r="J46" s="17"/>
      <c r="K46" s="17"/>
      <c r="L46" s="68"/>
    </row>
    <row r="47" spans="1:12" ht="18" customHeight="1" hidden="1">
      <c r="A47" s="173"/>
      <c r="B47" s="173"/>
      <c r="C47" s="171"/>
      <c r="D47" s="14" t="s">
        <v>151</v>
      </c>
      <c r="E47" s="15">
        <f t="shared" si="8"/>
        <v>0</v>
      </c>
      <c r="F47" s="15">
        <v>0</v>
      </c>
      <c r="G47" s="15"/>
      <c r="H47" s="15"/>
      <c r="I47" s="15"/>
      <c r="J47" s="17"/>
      <c r="K47" s="17"/>
      <c r="L47" s="68"/>
    </row>
    <row r="48" spans="1:14" ht="26.25" customHeight="1">
      <c r="A48" s="173"/>
      <c r="B48" s="173"/>
      <c r="C48" s="171"/>
      <c r="D48" s="14" t="s">
        <v>178</v>
      </c>
      <c r="E48" s="15">
        <f t="shared" si="8"/>
        <v>2027149</v>
      </c>
      <c r="F48" s="15">
        <v>0</v>
      </c>
      <c r="G48" s="15">
        <v>405429.8</v>
      </c>
      <c r="H48" s="15">
        <v>1621719.2</v>
      </c>
      <c r="I48" s="15"/>
      <c r="J48" s="17">
        <v>13505901.6</v>
      </c>
      <c r="K48" s="131">
        <v>11046437.6</v>
      </c>
      <c r="L48" s="131">
        <v>1116308.8</v>
      </c>
      <c r="M48" s="130"/>
      <c r="N48" s="130"/>
    </row>
    <row r="49" spans="1:14" ht="24" customHeight="1">
      <c r="A49" s="173"/>
      <c r="B49" s="173"/>
      <c r="C49" s="171"/>
      <c r="D49" s="14" t="s">
        <v>179</v>
      </c>
      <c r="E49" s="15">
        <f t="shared" si="8"/>
        <v>6500</v>
      </c>
      <c r="F49" s="15">
        <v>6500</v>
      </c>
      <c r="G49" s="15"/>
      <c r="H49" s="15"/>
      <c r="I49" s="15"/>
      <c r="J49" s="17">
        <v>198000</v>
      </c>
      <c r="K49" s="131">
        <v>0</v>
      </c>
      <c r="L49" s="131">
        <v>0</v>
      </c>
      <c r="M49" s="130"/>
      <c r="N49" s="130"/>
    </row>
    <row r="50" spans="1:14" ht="36" customHeight="1">
      <c r="A50" s="173"/>
      <c r="B50" s="173"/>
      <c r="C50" s="171"/>
      <c r="D50" s="14" t="s">
        <v>180</v>
      </c>
      <c r="E50" s="15">
        <f t="shared" si="8"/>
        <v>5000</v>
      </c>
      <c r="F50" s="15">
        <v>5000</v>
      </c>
      <c r="G50" s="15"/>
      <c r="H50" s="15"/>
      <c r="I50" s="15"/>
      <c r="J50" s="17">
        <v>1363500</v>
      </c>
      <c r="K50" s="131">
        <v>0</v>
      </c>
      <c r="L50" s="131">
        <v>0</v>
      </c>
      <c r="M50" s="130"/>
      <c r="N50" s="130"/>
    </row>
    <row r="51" spans="1:14" ht="27" customHeight="1">
      <c r="A51" s="173"/>
      <c r="B51" s="173"/>
      <c r="C51" s="171"/>
      <c r="D51" s="14" t="s">
        <v>181</v>
      </c>
      <c r="E51" s="15">
        <f t="shared" si="8"/>
        <v>5200</v>
      </c>
      <c r="F51" s="15">
        <v>5200</v>
      </c>
      <c r="G51" s="15"/>
      <c r="H51" s="15"/>
      <c r="I51" s="15"/>
      <c r="J51" s="17">
        <v>398250</v>
      </c>
      <c r="K51" s="131">
        <v>0</v>
      </c>
      <c r="L51" s="131">
        <v>0</v>
      </c>
      <c r="M51" s="130"/>
      <c r="N51" s="130"/>
    </row>
    <row r="52" spans="1:14" ht="25.5" customHeight="1">
      <c r="A52" s="173"/>
      <c r="B52" s="173"/>
      <c r="C52" s="171"/>
      <c r="D52" s="14" t="s">
        <v>182</v>
      </c>
      <c r="E52" s="15">
        <f t="shared" si="8"/>
        <v>5000</v>
      </c>
      <c r="F52" s="15">
        <v>5000</v>
      </c>
      <c r="G52" s="15"/>
      <c r="H52" s="15"/>
      <c r="I52" s="15"/>
      <c r="J52" s="17">
        <v>490500</v>
      </c>
      <c r="K52" s="131">
        <v>0</v>
      </c>
      <c r="L52" s="131">
        <v>0</v>
      </c>
      <c r="M52" s="130"/>
      <c r="N52" s="130"/>
    </row>
    <row r="53" spans="1:14" ht="25.5" customHeight="1">
      <c r="A53" s="173"/>
      <c r="B53" s="173"/>
      <c r="C53" s="171"/>
      <c r="D53" s="14" t="s">
        <v>183</v>
      </c>
      <c r="E53" s="15">
        <f t="shared" si="8"/>
        <v>5000</v>
      </c>
      <c r="F53" s="15">
        <v>5000</v>
      </c>
      <c r="G53" s="15"/>
      <c r="H53" s="15"/>
      <c r="I53" s="15"/>
      <c r="J53" s="17">
        <v>2137500</v>
      </c>
      <c r="K53" s="131"/>
      <c r="L53" s="131"/>
      <c r="M53" s="130"/>
      <c r="N53" s="130"/>
    </row>
    <row r="54" spans="1:14" ht="25.5" customHeight="1">
      <c r="A54" s="173"/>
      <c r="B54" s="173"/>
      <c r="C54" s="171"/>
      <c r="D54" s="14" t="s">
        <v>184</v>
      </c>
      <c r="E54" s="15">
        <f t="shared" si="8"/>
        <v>5180</v>
      </c>
      <c r="F54" s="15">
        <v>5180</v>
      </c>
      <c r="G54" s="15"/>
      <c r="H54" s="15"/>
      <c r="I54" s="15"/>
      <c r="J54" s="17">
        <v>641250</v>
      </c>
      <c r="K54" s="131"/>
      <c r="L54" s="131"/>
      <c r="M54" s="130"/>
      <c r="N54" s="130"/>
    </row>
    <row r="55" spans="1:14" ht="25.5" customHeight="1" hidden="1">
      <c r="A55" s="173"/>
      <c r="B55" s="173"/>
      <c r="C55" s="171"/>
      <c r="D55" s="14" t="s">
        <v>185</v>
      </c>
      <c r="E55" s="15">
        <f t="shared" si="8"/>
        <v>0</v>
      </c>
      <c r="F55" s="15"/>
      <c r="G55" s="15"/>
      <c r="H55" s="15"/>
      <c r="I55" s="15"/>
      <c r="J55" s="17"/>
      <c r="K55" s="131"/>
      <c r="L55" s="131"/>
      <c r="M55" s="130"/>
      <c r="N55" s="130"/>
    </row>
    <row r="56" spans="1:14" ht="51.75" customHeight="1">
      <c r="A56" s="173"/>
      <c r="B56" s="173"/>
      <c r="C56" s="171"/>
      <c r="D56" s="14" t="s">
        <v>152</v>
      </c>
      <c r="E56" s="15">
        <f t="shared" si="8"/>
        <v>597000</v>
      </c>
      <c r="F56" s="15"/>
      <c r="G56" s="15">
        <v>179100</v>
      </c>
      <c r="H56" s="15">
        <v>417900</v>
      </c>
      <c r="I56" s="15"/>
      <c r="J56" s="17">
        <v>597000</v>
      </c>
      <c r="K56" s="131">
        <v>597000</v>
      </c>
      <c r="L56" s="131">
        <v>0</v>
      </c>
      <c r="M56" s="130"/>
      <c r="N56" s="130"/>
    </row>
    <row r="57" spans="1:14" ht="51" customHeight="1">
      <c r="A57" s="173"/>
      <c r="B57" s="173"/>
      <c r="C57" s="171"/>
      <c r="D57" s="14" t="s">
        <v>153</v>
      </c>
      <c r="E57" s="15">
        <f t="shared" si="8"/>
        <v>840000</v>
      </c>
      <c r="F57" s="15"/>
      <c r="G57" s="15">
        <v>252000</v>
      </c>
      <c r="H57" s="15">
        <v>588000</v>
      </c>
      <c r="I57" s="15"/>
      <c r="J57" s="17">
        <v>840000</v>
      </c>
      <c r="K57" s="131">
        <v>840000</v>
      </c>
      <c r="L57" s="131">
        <v>0</v>
      </c>
      <c r="M57" s="130"/>
      <c r="N57" s="130"/>
    </row>
    <row r="58" spans="1:14" ht="48" customHeight="1">
      <c r="A58" s="173"/>
      <c r="B58" s="173"/>
      <c r="C58" s="171"/>
      <c r="D58" s="14" t="s">
        <v>154</v>
      </c>
      <c r="E58" s="15">
        <f t="shared" si="8"/>
        <v>1044000</v>
      </c>
      <c r="F58" s="15"/>
      <c r="G58" s="15">
        <v>313200</v>
      </c>
      <c r="H58" s="15">
        <v>730800</v>
      </c>
      <c r="I58" s="15"/>
      <c r="J58" s="17">
        <v>1044000</v>
      </c>
      <c r="K58" s="132">
        <v>1044000</v>
      </c>
      <c r="L58" s="132">
        <v>0</v>
      </c>
      <c r="M58" s="130"/>
      <c r="N58" s="130"/>
    </row>
    <row r="59" spans="1:14" ht="27" customHeight="1">
      <c r="A59" s="173"/>
      <c r="B59" s="173"/>
      <c r="C59" s="171"/>
      <c r="D59" s="14" t="s">
        <v>155</v>
      </c>
      <c r="E59" s="15">
        <f t="shared" si="8"/>
        <v>284000</v>
      </c>
      <c r="F59" s="15"/>
      <c r="G59" s="15">
        <v>85200</v>
      </c>
      <c r="H59" s="15">
        <v>198800</v>
      </c>
      <c r="I59" s="15"/>
      <c r="J59" s="17">
        <v>284000</v>
      </c>
      <c r="K59" s="131">
        <v>284000</v>
      </c>
      <c r="L59" s="131">
        <v>0</v>
      </c>
      <c r="M59" s="130"/>
      <c r="N59" s="130"/>
    </row>
    <row r="60" spans="1:14" ht="27" customHeight="1">
      <c r="A60" s="173"/>
      <c r="B60" s="173"/>
      <c r="C60" s="171"/>
      <c r="D60" s="14" t="s">
        <v>156</v>
      </c>
      <c r="E60" s="15">
        <f t="shared" si="8"/>
        <v>702000</v>
      </c>
      <c r="F60" s="15"/>
      <c r="G60" s="15">
        <v>212000</v>
      </c>
      <c r="H60" s="15">
        <v>490000</v>
      </c>
      <c r="I60" s="15"/>
      <c r="J60" s="17">
        <v>0</v>
      </c>
      <c r="K60" s="131">
        <v>0</v>
      </c>
      <c r="L60" s="131">
        <v>0</v>
      </c>
      <c r="M60" s="130"/>
      <c r="N60" s="130"/>
    </row>
    <row r="61" spans="1:14" ht="27" customHeight="1">
      <c r="A61" s="173"/>
      <c r="B61" s="173"/>
      <c r="C61" s="171"/>
      <c r="D61" s="14" t="s">
        <v>157</v>
      </c>
      <c r="E61" s="15">
        <f t="shared" si="8"/>
        <v>502500</v>
      </c>
      <c r="F61" s="15"/>
      <c r="G61" s="15">
        <v>152500</v>
      </c>
      <c r="H61" s="15">
        <v>350000</v>
      </c>
      <c r="I61" s="15"/>
      <c r="J61" s="17">
        <v>0</v>
      </c>
      <c r="K61" s="131">
        <v>0</v>
      </c>
      <c r="L61" s="131">
        <v>0</v>
      </c>
      <c r="M61" s="130"/>
      <c r="N61" s="130"/>
    </row>
    <row r="62" spans="1:14" ht="24.75" customHeight="1">
      <c r="A62" s="173"/>
      <c r="B62" s="173"/>
      <c r="C62" s="171"/>
      <c r="D62" s="14" t="s">
        <v>158</v>
      </c>
      <c r="E62" s="15">
        <f t="shared" si="8"/>
        <v>30000</v>
      </c>
      <c r="F62" s="15">
        <v>30000</v>
      </c>
      <c r="G62" s="15"/>
      <c r="H62" s="15"/>
      <c r="I62" s="15"/>
      <c r="J62" s="17">
        <v>0</v>
      </c>
      <c r="K62" s="131">
        <v>0</v>
      </c>
      <c r="L62" s="131">
        <v>0</v>
      </c>
      <c r="M62" s="130"/>
      <c r="N62" s="130"/>
    </row>
    <row r="63" spans="1:14" ht="25.5" customHeight="1">
      <c r="A63" s="173"/>
      <c r="B63" s="173"/>
      <c r="C63" s="180"/>
      <c r="D63" s="9" t="s">
        <v>19</v>
      </c>
      <c r="E63" s="12">
        <f t="shared" si="8"/>
        <v>0</v>
      </c>
      <c r="F63" s="12">
        <v>0</v>
      </c>
      <c r="G63" s="15"/>
      <c r="H63" s="15"/>
      <c r="I63" s="15"/>
      <c r="J63" s="17"/>
      <c r="K63" s="131"/>
      <c r="L63" s="131"/>
      <c r="N63" s="130"/>
    </row>
    <row r="64" spans="1:14" ht="15" customHeight="1" hidden="1">
      <c r="A64" s="173"/>
      <c r="B64" s="173"/>
      <c r="C64" s="170">
        <v>6057</v>
      </c>
      <c r="D64" s="9" t="s">
        <v>12</v>
      </c>
      <c r="E64" s="10">
        <f aca="true" t="shared" si="9" ref="E64:L64">SUM(E65:E69)</f>
        <v>0</v>
      </c>
      <c r="F64" s="10">
        <f t="shared" si="9"/>
        <v>0</v>
      </c>
      <c r="G64" s="10">
        <f t="shared" si="9"/>
        <v>0</v>
      </c>
      <c r="H64" s="10">
        <f t="shared" si="9"/>
        <v>0</v>
      </c>
      <c r="I64" s="10">
        <f t="shared" si="9"/>
        <v>0</v>
      </c>
      <c r="J64" s="10">
        <f t="shared" si="9"/>
        <v>0</v>
      </c>
      <c r="K64" s="11">
        <f t="shared" si="9"/>
        <v>0</v>
      </c>
      <c r="L64" s="10">
        <f t="shared" si="9"/>
        <v>0</v>
      </c>
      <c r="N64" s="130"/>
    </row>
    <row r="65" spans="1:12" ht="60.75" customHeight="1" hidden="1">
      <c r="A65" s="173"/>
      <c r="B65" s="173"/>
      <c r="C65" s="171"/>
      <c r="D65" s="23" t="s">
        <v>122</v>
      </c>
      <c r="E65" s="15">
        <f>F65+G65+H65+I65</f>
        <v>0</v>
      </c>
      <c r="F65" s="15"/>
      <c r="G65" s="15"/>
      <c r="H65" s="24"/>
      <c r="I65" s="15">
        <v>0</v>
      </c>
      <c r="J65" s="17"/>
      <c r="K65" s="17"/>
      <c r="L65" s="68"/>
    </row>
    <row r="66" spans="1:12" ht="26.25" customHeight="1" hidden="1">
      <c r="A66" s="173"/>
      <c r="B66" s="173"/>
      <c r="C66" s="171"/>
      <c r="D66" s="14" t="s">
        <v>88</v>
      </c>
      <c r="E66" s="15">
        <f>F66+G66+H66+I66</f>
        <v>0</v>
      </c>
      <c r="F66" s="15"/>
      <c r="G66" s="15"/>
      <c r="H66" s="24"/>
      <c r="I66" s="15">
        <v>0</v>
      </c>
      <c r="J66" s="17"/>
      <c r="K66" s="17"/>
      <c r="L66" s="68"/>
    </row>
    <row r="67" spans="1:12" ht="39.75" customHeight="1" hidden="1">
      <c r="A67" s="173"/>
      <c r="B67" s="173"/>
      <c r="C67" s="171"/>
      <c r="D67" s="14" t="s">
        <v>69</v>
      </c>
      <c r="E67" s="15">
        <f>F67+G67+H67+I67</f>
        <v>0</v>
      </c>
      <c r="F67" s="15"/>
      <c r="G67" s="15">
        <v>0</v>
      </c>
      <c r="H67" s="24"/>
      <c r="I67" s="15">
        <v>0</v>
      </c>
      <c r="J67" s="17"/>
      <c r="K67" s="17"/>
      <c r="L67" s="68"/>
    </row>
    <row r="68" spans="1:12" ht="27" customHeight="1" hidden="1">
      <c r="A68" s="173"/>
      <c r="B68" s="173"/>
      <c r="C68" s="171"/>
      <c r="D68" s="14" t="s">
        <v>89</v>
      </c>
      <c r="E68" s="15">
        <f>F68+G68+H68+I68</f>
        <v>0</v>
      </c>
      <c r="F68" s="15"/>
      <c r="G68" s="15">
        <v>0</v>
      </c>
      <c r="H68" s="24"/>
      <c r="I68" s="15">
        <v>0</v>
      </c>
      <c r="J68" s="17"/>
      <c r="K68" s="17"/>
      <c r="L68" s="68"/>
    </row>
    <row r="69" spans="1:12" ht="39" customHeight="1" hidden="1">
      <c r="A69" s="173"/>
      <c r="B69" s="173"/>
      <c r="C69" s="180"/>
      <c r="D69" s="14" t="s">
        <v>90</v>
      </c>
      <c r="E69" s="15">
        <f>F69+G69+H69+I69</f>
        <v>0</v>
      </c>
      <c r="F69" s="15"/>
      <c r="G69" s="15"/>
      <c r="H69" s="24"/>
      <c r="I69" s="15">
        <v>0</v>
      </c>
      <c r="J69" s="17"/>
      <c r="K69" s="17"/>
      <c r="L69" s="68"/>
    </row>
    <row r="70" spans="1:12" ht="17.25" customHeight="1" hidden="1">
      <c r="A70" s="173"/>
      <c r="B70" s="173"/>
      <c r="C70" s="181">
        <v>6059</v>
      </c>
      <c r="D70" s="9" t="s">
        <v>16</v>
      </c>
      <c r="E70" s="10">
        <f aca="true" t="shared" si="10" ref="E70:L70">SUM(E71:E75)</f>
        <v>0</v>
      </c>
      <c r="F70" s="10">
        <f t="shared" si="10"/>
        <v>0</v>
      </c>
      <c r="G70" s="10">
        <f t="shared" si="10"/>
        <v>0</v>
      </c>
      <c r="H70" s="10">
        <f t="shared" si="10"/>
        <v>0</v>
      </c>
      <c r="I70" s="10">
        <f t="shared" si="10"/>
        <v>0</v>
      </c>
      <c r="J70" s="10">
        <f t="shared" si="10"/>
        <v>0</v>
      </c>
      <c r="K70" s="11">
        <f t="shared" si="10"/>
        <v>0</v>
      </c>
      <c r="L70" s="10">
        <f t="shared" si="10"/>
        <v>0</v>
      </c>
    </row>
    <row r="71" spans="1:12" ht="25.5" customHeight="1" hidden="1">
      <c r="A71" s="173"/>
      <c r="B71" s="173"/>
      <c r="C71" s="181"/>
      <c r="D71" s="14" t="s">
        <v>91</v>
      </c>
      <c r="E71" s="15">
        <f>F71+G71+H71+I71</f>
        <v>0</v>
      </c>
      <c r="F71" s="15"/>
      <c r="G71" s="15"/>
      <c r="H71" s="15"/>
      <c r="I71" s="15"/>
      <c r="J71" s="17">
        <v>0</v>
      </c>
      <c r="K71" s="17"/>
      <c r="L71" s="68"/>
    </row>
    <row r="72" spans="1:12" ht="36.75" customHeight="1" hidden="1">
      <c r="A72" s="173"/>
      <c r="B72" s="173"/>
      <c r="C72" s="181"/>
      <c r="D72" s="14" t="s">
        <v>92</v>
      </c>
      <c r="E72" s="15">
        <f>F72+G72+H72+I72</f>
        <v>0</v>
      </c>
      <c r="F72" s="15"/>
      <c r="G72" s="15"/>
      <c r="H72" s="15"/>
      <c r="I72" s="15"/>
      <c r="J72" s="17"/>
      <c r="K72" s="17"/>
      <c r="L72" s="68"/>
    </row>
    <row r="73" spans="1:12" ht="26.25" customHeight="1" hidden="1">
      <c r="A73" s="173"/>
      <c r="B73" s="173"/>
      <c r="C73" s="181"/>
      <c r="D73" s="14" t="s">
        <v>20</v>
      </c>
      <c r="E73" s="15">
        <f>F73+G73+H73+I73</f>
        <v>0</v>
      </c>
      <c r="F73" s="15"/>
      <c r="G73" s="15">
        <v>0</v>
      </c>
      <c r="H73" s="15"/>
      <c r="I73" s="15"/>
      <c r="J73" s="17"/>
      <c r="K73" s="17"/>
      <c r="L73" s="68"/>
    </row>
    <row r="74" spans="1:12" ht="23.25" customHeight="1" hidden="1">
      <c r="A74" s="173"/>
      <c r="B74" s="173"/>
      <c r="C74" s="181"/>
      <c r="D74" s="14" t="s">
        <v>93</v>
      </c>
      <c r="E74" s="15">
        <f>F74+G74+H74+I74</f>
        <v>0</v>
      </c>
      <c r="F74" s="15"/>
      <c r="G74" s="15"/>
      <c r="H74" s="15"/>
      <c r="I74" s="15"/>
      <c r="J74" s="17"/>
      <c r="K74" s="17"/>
      <c r="L74" s="68"/>
    </row>
    <row r="75" spans="1:12" ht="60.75" customHeight="1" hidden="1">
      <c r="A75" s="173"/>
      <c r="B75" s="173"/>
      <c r="C75" s="181"/>
      <c r="D75" s="23" t="s">
        <v>122</v>
      </c>
      <c r="E75" s="25">
        <f>F75+G75+H75+I75</f>
        <v>0</v>
      </c>
      <c r="F75" s="15"/>
      <c r="G75" s="15">
        <v>0</v>
      </c>
      <c r="H75" s="24"/>
      <c r="I75" s="15"/>
      <c r="J75" s="17"/>
      <c r="K75" s="17"/>
      <c r="L75" s="68"/>
    </row>
    <row r="76" spans="1:12" ht="25.5" customHeight="1">
      <c r="A76" s="173"/>
      <c r="B76" s="173"/>
      <c r="C76" s="171">
        <v>6060</v>
      </c>
      <c r="D76" s="9" t="s">
        <v>94</v>
      </c>
      <c r="E76" s="10">
        <f aca="true" t="shared" si="11" ref="E76:L76">SUM(E77:E92)</f>
        <v>12000</v>
      </c>
      <c r="F76" s="10">
        <f t="shared" si="11"/>
        <v>12000</v>
      </c>
      <c r="G76" s="10">
        <f t="shared" si="11"/>
        <v>0</v>
      </c>
      <c r="H76" s="10">
        <f t="shared" si="11"/>
        <v>0</v>
      </c>
      <c r="I76" s="10">
        <f t="shared" si="11"/>
        <v>0</v>
      </c>
      <c r="J76" s="10">
        <f t="shared" si="11"/>
        <v>0</v>
      </c>
      <c r="K76" s="11">
        <f t="shared" si="11"/>
        <v>0</v>
      </c>
      <c r="L76" s="10">
        <f t="shared" si="11"/>
        <v>0</v>
      </c>
    </row>
    <row r="77" spans="1:12" ht="26.25" customHeight="1" hidden="1">
      <c r="A77" s="173"/>
      <c r="B77" s="173"/>
      <c r="C77" s="171"/>
      <c r="D77" s="14" t="s">
        <v>21</v>
      </c>
      <c r="E77" s="15">
        <f aca="true" t="shared" si="12" ref="E77:E92">F77+G77+H77+I77</f>
        <v>0</v>
      </c>
      <c r="F77" s="15">
        <v>0</v>
      </c>
      <c r="G77" s="15"/>
      <c r="H77" s="15"/>
      <c r="I77" s="15"/>
      <c r="J77" s="17"/>
      <c r="K77" s="17"/>
      <c r="L77" s="68"/>
    </row>
    <row r="78" spans="1:12" ht="63" customHeight="1" hidden="1">
      <c r="A78" s="173"/>
      <c r="B78" s="173"/>
      <c r="C78" s="171"/>
      <c r="D78" s="23" t="s">
        <v>122</v>
      </c>
      <c r="E78" s="15">
        <f t="shared" si="12"/>
        <v>0</v>
      </c>
      <c r="F78" s="15">
        <v>0</v>
      </c>
      <c r="G78" s="15"/>
      <c r="H78" s="15"/>
      <c r="I78" s="15"/>
      <c r="J78" s="17"/>
      <c r="K78" s="17"/>
      <c r="L78" s="68"/>
    </row>
    <row r="79" spans="1:12" ht="27" customHeight="1" hidden="1">
      <c r="A79" s="173"/>
      <c r="B79" s="173"/>
      <c r="C79" s="171"/>
      <c r="D79" s="14" t="s">
        <v>165</v>
      </c>
      <c r="E79" s="15">
        <f t="shared" si="12"/>
        <v>0</v>
      </c>
      <c r="F79" s="15">
        <v>0</v>
      </c>
      <c r="G79" s="15"/>
      <c r="H79" s="15"/>
      <c r="I79" s="15"/>
      <c r="J79" s="17"/>
      <c r="K79" s="17"/>
      <c r="L79" s="68"/>
    </row>
    <row r="80" spans="1:12" ht="27" customHeight="1" hidden="1">
      <c r="A80" s="173"/>
      <c r="B80" s="173"/>
      <c r="C80" s="171"/>
      <c r="D80" s="14" t="s">
        <v>126</v>
      </c>
      <c r="E80" s="15">
        <f t="shared" si="12"/>
        <v>0</v>
      </c>
      <c r="F80" s="15">
        <v>0</v>
      </c>
      <c r="G80" s="15"/>
      <c r="H80" s="15"/>
      <c r="I80" s="15"/>
      <c r="J80" s="17"/>
      <c r="K80" s="17"/>
      <c r="L80" s="68"/>
    </row>
    <row r="81" spans="1:12" ht="27" customHeight="1" hidden="1">
      <c r="A81" s="173"/>
      <c r="B81" s="173"/>
      <c r="C81" s="171"/>
      <c r="D81" s="14" t="s">
        <v>127</v>
      </c>
      <c r="E81" s="15">
        <f t="shared" si="12"/>
        <v>0</v>
      </c>
      <c r="F81" s="15">
        <v>0</v>
      </c>
      <c r="G81" s="15"/>
      <c r="H81" s="15"/>
      <c r="I81" s="15"/>
      <c r="J81" s="17"/>
      <c r="K81" s="17"/>
      <c r="L81" s="68"/>
    </row>
    <row r="82" spans="1:12" ht="27" customHeight="1" hidden="1">
      <c r="A82" s="173"/>
      <c r="B82" s="173"/>
      <c r="C82" s="171"/>
      <c r="D82" s="14" t="s">
        <v>150</v>
      </c>
      <c r="E82" s="15">
        <f t="shared" si="12"/>
        <v>0</v>
      </c>
      <c r="F82" s="15">
        <v>0</v>
      </c>
      <c r="G82" s="15"/>
      <c r="H82" s="15"/>
      <c r="I82" s="15"/>
      <c r="J82" s="17"/>
      <c r="K82" s="17"/>
      <c r="L82" s="68"/>
    </row>
    <row r="83" spans="1:12" ht="16.5" customHeight="1" hidden="1">
      <c r="A83" s="173"/>
      <c r="B83" s="173"/>
      <c r="C83" s="171"/>
      <c r="D83" s="14" t="s">
        <v>151</v>
      </c>
      <c r="E83" s="15">
        <f t="shared" si="12"/>
        <v>0</v>
      </c>
      <c r="F83" s="15">
        <v>0</v>
      </c>
      <c r="G83" s="15"/>
      <c r="H83" s="15"/>
      <c r="I83" s="15"/>
      <c r="J83" s="17"/>
      <c r="K83" s="17"/>
      <c r="L83" s="68"/>
    </row>
    <row r="84" spans="1:12" ht="50.25" customHeight="1">
      <c r="A84" s="173"/>
      <c r="B84" s="173"/>
      <c r="C84" s="171"/>
      <c r="D84" s="14" t="s">
        <v>152</v>
      </c>
      <c r="E84" s="15">
        <f t="shared" si="12"/>
        <v>1500</v>
      </c>
      <c r="F84" s="15">
        <v>1500</v>
      </c>
      <c r="G84" s="15"/>
      <c r="H84" s="15"/>
      <c r="I84" s="15"/>
      <c r="J84" s="17"/>
      <c r="K84" s="17"/>
      <c r="L84" s="68"/>
    </row>
    <row r="85" spans="1:12" ht="53.25" customHeight="1">
      <c r="A85" s="173"/>
      <c r="B85" s="173"/>
      <c r="C85" s="171"/>
      <c r="D85" s="14" t="s">
        <v>153</v>
      </c>
      <c r="E85" s="15">
        <f t="shared" si="12"/>
        <v>1500</v>
      </c>
      <c r="F85" s="15">
        <v>1500</v>
      </c>
      <c r="G85" s="15"/>
      <c r="H85" s="15"/>
      <c r="I85" s="15"/>
      <c r="J85" s="17"/>
      <c r="K85" s="17"/>
      <c r="L85" s="68"/>
    </row>
    <row r="86" spans="1:12" ht="56.25" customHeight="1">
      <c r="A86" s="173"/>
      <c r="B86" s="173"/>
      <c r="C86" s="171"/>
      <c r="D86" s="14" t="s">
        <v>154</v>
      </c>
      <c r="E86" s="15">
        <f t="shared" si="12"/>
        <v>1500</v>
      </c>
      <c r="F86" s="15">
        <v>1500</v>
      </c>
      <c r="G86" s="15"/>
      <c r="H86" s="15"/>
      <c r="I86" s="15"/>
      <c r="J86" s="17"/>
      <c r="K86" s="17"/>
      <c r="L86" s="68"/>
    </row>
    <row r="87" spans="1:12" ht="38.25" customHeight="1">
      <c r="A87" s="173"/>
      <c r="B87" s="173"/>
      <c r="C87" s="171"/>
      <c r="D87" s="14" t="s">
        <v>155</v>
      </c>
      <c r="E87" s="15">
        <f t="shared" si="12"/>
        <v>1500</v>
      </c>
      <c r="F87" s="15">
        <v>1500</v>
      </c>
      <c r="G87" s="15"/>
      <c r="H87" s="15"/>
      <c r="I87" s="15"/>
      <c r="J87" s="17"/>
      <c r="K87" s="17"/>
      <c r="L87" s="68"/>
    </row>
    <row r="88" spans="1:12" ht="30" customHeight="1">
      <c r="A88" s="173"/>
      <c r="B88" s="173"/>
      <c r="C88" s="171"/>
      <c r="D88" s="14" t="s">
        <v>158</v>
      </c>
      <c r="E88" s="15">
        <f t="shared" si="12"/>
        <v>1500</v>
      </c>
      <c r="F88" s="15">
        <v>1500</v>
      </c>
      <c r="G88" s="15"/>
      <c r="H88" s="15"/>
      <c r="I88" s="15"/>
      <c r="J88" s="17"/>
      <c r="K88" s="17"/>
      <c r="L88" s="68"/>
    </row>
    <row r="89" spans="1:12" ht="28.5" customHeight="1">
      <c r="A89" s="173"/>
      <c r="B89" s="173"/>
      <c r="C89" s="171"/>
      <c r="D89" s="14" t="s">
        <v>159</v>
      </c>
      <c r="E89" s="15">
        <f t="shared" si="12"/>
        <v>1500</v>
      </c>
      <c r="F89" s="15">
        <v>1500</v>
      </c>
      <c r="G89" s="15"/>
      <c r="H89" s="15"/>
      <c r="I89" s="15"/>
      <c r="J89" s="17"/>
      <c r="K89" s="17"/>
      <c r="L89" s="68"/>
    </row>
    <row r="90" spans="1:12" ht="28.5" customHeight="1">
      <c r="A90" s="173"/>
      <c r="B90" s="173"/>
      <c r="C90" s="171"/>
      <c r="D90" s="14" t="s">
        <v>160</v>
      </c>
      <c r="E90" s="15">
        <f t="shared" si="12"/>
        <v>1500</v>
      </c>
      <c r="F90" s="15">
        <v>1500</v>
      </c>
      <c r="G90" s="15"/>
      <c r="H90" s="15"/>
      <c r="I90" s="15"/>
      <c r="J90" s="17"/>
      <c r="K90" s="17"/>
      <c r="L90" s="68"/>
    </row>
    <row r="91" spans="1:12" ht="27.75" customHeight="1">
      <c r="A91" s="173"/>
      <c r="B91" s="173"/>
      <c r="C91" s="171"/>
      <c r="D91" s="14" t="s">
        <v>161</v>
      </c>
      <c r="E91" s="15">
        <f t="shared" si="12"/>
        <v>1500</v>
      </c>
      <c r="F91" s="15">
        <v>1500</v>
      </c>
      <c r="G91" s="15"/>
      <c r="H91" s="15"/>
      <c r="I91" s="15"/>
      <c r="J91" s="17"/>
      <c r="K91" s="17"/>
      <c r="L91" s="68"/>
    </row>
    <row r="92" spans="1:12" ht="23.25" customHeight="1">
      <c r="A92" s="184"/>
      <c r="B92" s="173"/>
      <c r="C92" s="171"/>
      <c r="D92" s="9" t="s">
        <v>19</v>
      </c>
      <c r="E92" s="12">
        <f t="shared" si="12"/>
        <v>0</v>
      </c>
      <c r="F92" s="12">
        <v>0</v>
      </c>
      <c r="G92" s="15"/>
      <c r="H92" s="15"/>
      <c r="I92" s="15"/>
      <c r="J92" s="17"/>
      <c r="K92" s="17"/>
      <c r="L92" s="68"/>
    </row>
    <row r="93" spans="1:12" ht="18" customHeight="1">
      <c r="A93" s="182" t="s">
        <v>22</v>
      </c>
      <c r="B93" s="8"/>
      <c r="C93" s="20"/>
      <c r="D93" s="9" t="s">
        <v>23</v>
      </c>
      <c r="E93" s="28">
        <f aca="true" t="shared" si="13" ref="E93:J93">E94</f>
        <v>4974730.2299999995</v>
      </c>
      <c r="F93" s="28">
        <f t="shared" si="13"/>
        <v>2405567.7</v>
      </c>
      <c r="G93" s="28">
        <f t="shared" si="13"/>
        <v>0</v>
      </c>
      <c r="H93" s="28">
        <f t="shared" si="13"/>
        <v>0</v>
      </c>
      <c r="I93" s="28">
        <f t="shared" si="13"/>
        <v>2569162.53</v>
      </c>
      <c r="J93" s="29">
        <f t="shared" si="13"/>
        <v>0</v>
      </c>
      <c r="K93" s="16"/>
      <c r="L93" s="68"/>
    </row>
    <row r="94" spans="1:12" ht="17.25" customHeight="1">
      <c r="A94" s="172"/>
      <c r="B94" s="172" t="s">
        <v>24</v>
      </c>
      <c r="C94" s="129"/>
      <c r="D94" s="9" t="s">
        <v>25</v>
      </c>
      <c r="E94" s="10">
        <f aca="true" t="shared" si="14" ref="E94:J94">E95+E99+E101+E103</f>
        <v>4974730.2299999995</v>
      </c>
      <c r="F94" s="10">
        <f t="shared" si="14"/>
        <v>2405567.7</v>
      </c>
      <c r="G94" s="10">
        <f t="shared" si="14"/>
        <v>0</v>
      </c>
      <c r="H94" s="10">
        <f t="shared" si="14"/>
        <v>0</v>
      </c>
      <c r="I94" s="10">
        <f t="shared" si="14"/>
        <v>2569162.53</v>
      </c>
      <c r="J94" s="11">
        <f t="shared" si="14"/>
        <v>0</v>
      </c>
      <c r="K94" s="11"/>
      <c r="L94" s="68"/>
    </row>
    <row r="95" spans="1:12" ht="15" customHeight="1">
      <c r="A95" s="172"/>
      <c r="B95" s="172"/>
      <c r="C95" s="27">
        <v>6050</v>
      </c>
      <c r="D95" s="9" t="s">
        <v>12</v>
      </c>
      <c r="E95" s="12">
        <f aca="true" t="shared" si="15" ref="E95:J95">E96+E97+E98</f>
        <v>524750.23</v>
      </c>
      <c r="F95" s="12">
        <f t="shared" si="15"/>
        <v>524750.23</v>
      </c>
      <c r="G95" s="12">
        <f t="shared" si="15"/>
        <v>0</v>
      </c>
      <c r="H95" s="12">
        <f t="shared" si="15"/>
        <v>0</v>
      </c>
      <c r="I95" s="12">
        <f t="shared" si="15"/>
        <v>0</v>
      </c>
      <c r="J95" s="12">
        <f t="shared" si="15"/>
        <v>0</v>
      </c>
      <c r="K95" s="16"/>
      <c r="L95" s="68"/>
    </row>
    <row r="96" spans="1:12" ht="18.75" customHeight="1">
      <c r="A96" s="172"/>
      <c r="B96" s="172"/>
      <c r="C96" s="27"/>
      <c r="D96" s="14" t="s">
        <v>202</v>
      </c>
      <c r="E96" s="15">
        <f>F96+G96+H96+I96</f>
        <v>15000</v>
      </c>
      <c r="F96" s="15">
        <v>15000</v>
      </c>
      <c r="G96" s="15">
        <v>0</v>
      </c>
      <c r="H96" s="15"/>
      <c r="I96" s="15">
        <v>0</v>
      </c>
      <c r="J96" s="17"/>
      <c r="K96" s="17"/>
      <c r="L96" s="68"/>
    </row>
    <row r="97" spans="1:12" ht="27" customHeight="1">
      <c r="A97" s="172"/>
      <c r="B97" s="172"/>
      <c r="C97" s="27"/>
      <c r="D97" s="14" t="s">
        <v>201</v>
      </c>
      <c r="E97" s="15">
        <f>F97+G97+H97+I97</f>
        <v>500000</v>
      </c>
      <c r="F97" s="15">
        <v>500000</v>
      </c>
      <c r="G97" s="15">
        <v>0</v>
      </c>
      <c r="H97" s="15"/>
      <c r="I97" s="15"/>
      <c r="J97" s="17"/>
      <c r="K97" s="17"/>
      <c r="L97" s="68"/>
    </row>
    <row r="98" spans="1:12" ht="27" customHeight="1">
      <c r="A98" s="172"/>
      <c r="B98" s="172"/>
      <c r="C98" s="30"/>
      <c r="D98" s="9" t="s">
        <v>19</v>
      </c>
      <c r="E98" s="12">
        <f>F98+G98+H98+I98</f>
        <v>9750.23</v>
      </c>
      <c r="F98" s="12">
        <v>9750.23</v>
      </c>
      <c r="G98" s="12"/>
      <c r="H98" s="12"/>
      <c r="I98" s="12"/>
      <c r="J98" s="16"/>
      <c r="K98" s="16"/>
      <c r="L98" s="68"/>
    </row>
    <row r="99" spans="1:12" ht="16.5" customHeight="1">
      <c r="A99" s="172"/>
      <c r="B99" s="172"/>
      <c r="C99" s="27">
        <v>6057</v>
      </c>
      <c r="D99" s="9" t="s">
        <v>12</v>
      </c>
      <c r="E99" s="10">
        <f>E100</f>
        <v>2569162.53</v>
      </c>
      <c r="F99" s="10"/>
      <c r="G99" s="10">
        <f>G100</f>
        <v>0</v>
      </c>
      <c r="H99" s="10">
        <f>H100</f>
        <v>0</v>
      </c>
      <c r="I99" s="10">
        <f>I100</f>
        <v>2569162.53</v>
      </c>
      <c r="J99" s="11">
        <f>J100</f>
        <v>0</v>
      </c>
      <c r="K99" s="11"/>
      <c r="L99" s="68"/>
    </row>
    <row r="100" spans="1:12" ht="29.25" customHeight="1">
      <c r="A100" s="172"/>
      <c r="B100" s="172"/>
      <c r="C100" s="30"/>
      <c r="D100" s="14" t="s">
        <v>189</v>
      </c>
      <c r="E100" s="15">
        <f>F100+G100+H100+I100</f>
        <v>2569162.53</v>
      </c>
      <c r="F100" s="15"/>
      <c r="G100" s="15"/>
      <c r="H100" s="15"/>
      <c r="I100" s="15">
        <v>2569162.53</v>
      </c>
      <c r="J100" s="17"/>
      <c r="K100" s="17"/>
      <c r="L100" s="68"/>
    </row>
    <row r="101" spans="1:12" ht="18" customHeight="1">
      <c r="A101" s="172"/>
      <c r="B101" s="172"/>
      <c r="C101" s="27">
        <v>6059</v>
      </c>
      <c r="D101" s="9" t="s">
        <v>12</v>
      </c>
      <c r="E101" s="10">
        <f aca="true" t="shared" si="16" ref="E101:J101">E102</f>
        <v>1610377.47</v>
      </c>
      <c r="F101" s="10">
        <f t="shared" si="16"/>
        <v>1610377.47</v>
      </c>
      <c r="G101" s="10">
        <f t="shared" si="16"/>
        <v>0</v>
      </c>
      <c r="H101" s="10">
        <f t="shared" si="16"/>
        <v>0</v>
      </c>
      <c r="I101" s="10">
        <f t="shared" si="16"/>
        <v>0</v>
      </c>
      <c r="J101" s="11">
        <f t="shared" si="16"/>
        <v>0</v>
      </c>
      <c r="K101" s="11"/>
      <c r="L101" s="68"/>
    </row>
    <row r="102" spans="1:12" ht="27" customHeight="1">
      <c r="A102" s="172"/>
      <c r="B102" s="172"/>
      <c r="C102" s="30"/>
      <c r="D102" s="14" t="s">
        <v>189</v>
      </c>
      <c r="E102" s="15">
        <f>F102+G102+H102+I102</f>
        <v>1610377.47</v>
      </c>
      <c r="F102" s="15">
        <v>1610377.47</v>
      </c>
      <c r="G102" s="15"/>
      <c r="H102" s="15"/>
      <c r="I102" s="15"/>
      <c r="J102" s="17"/>
      <c r="K102" s="17"/>
      <c r="L102" s="68"/>
    </row>
    <row r="103" spans="1:12" ht="27" customHeight="1">
      <c r="A103" s="172"/>
      <c r="B103" s="172"/>
      <c r="C103" s="27" t="s">
        <v>26</v>
      </c>
      <c r="D103" s="9" t="s">
        <v>95</v>
      </c>
      <c r="E103" s="10">
        <f aca="true" t="shared" si="17" ref="E103:J103">E105+E106+E104</f>
        <v>270440</v>
      </c>
      <c r="F103" s="10">
        <f t="shared" si="17"/>
        <v>270440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1"/>
      <c r="L103" s="68"/>
    </row>
    <row r="104" spans="1:12" ht="27" customHeight="1">
      <c r="A104" s="172"/>
      <c r="B104" s="172"/>
      <c r="C104" s="27"/>
      <c r="D104" s="14" t="s">
        <v>124</v>
      </c>
      <c r="E104" s="15">
        <f>F104+G104+H104+I104</f>
        <v>0</v>
      </c>
      <c r="F104" s="104">
        <v>0</v>
      </c>
      <c r="G104" s="104">
        <v>0</v>
      </c>
      <c r="H104" s="104"/>
      <c r="I104" s="104"/>
      <c r="J104" s="32"/>
      <c r="K104" s="32"/>
      <c r="L104" s="68"/>
    </row>
    <row r="105" spans="1:12" ht="18.75" customHeight="1">
      <c r="A105" s="172"/>
      <c r="B105" s="172"/>
      <c r="C105" s="27"/>
      <c r="D105" s="14" t="s">
        <v>78</v>
      </c>
      <c r="E105" s="15">
        <f>F105+G105+H105+I105</f>
        <v>200000</v>
      </c>
      <c r="F105" s="15">
        <v>200000</v>
      </c>
      <c r="G105" s="15">
        <v>0</v>
      </c>
      <c r="H105" s="12"/>
      <c r="I105" s="12"/>
      <c r="J105" s="16"/>
      <c r="K105" s="16"/>
      <c r="L105" s="68"/>
    </row>
    <row r="106" spans="1:12" ht="28.5" customHeight="1">
      <c r="A106" s="183"/>
      <c r="B106" s="172"/>
      <c r="C106" s="27"/>
      <c r="D106" s="9" t="s">
        <v>19</v>
      </c>
      <c r="E106" s="12">
        <f>F106+G106+H106+I106</f>
        <v>70440</v>
      </c>
      <c r="F106" s="12">
        <v>70440</v>
      </c>
      <c r="G106" s="15"/>
      <c r="H106" s="15"/>
      <c r="I106" s="15"/>
      <c r="J106" s="17"/>
      <c r="K106" s="17"/>
      <c r="L106" s="68"/>
    </row>
    <row r="107" spans="1:12" ht="14.25" customHeight="1">
      <c r="A107" s="172" t="s">
        <v>27</v>
      </c>
      <c r="B107" s="8"/>
      <c r="C107" s="27"/>
      <c r="D107" s="9" t="s">
        <v>28</v>
      </c>
      <c r="E107" s="10">
        <f aca="true" t="shared" si="18" ref="E107:J107">E111+E109+E128</f>
        <v>1732760.1400000001</v>
      </c>
      <c r="F107" s="10">
        <f t="shared" si="18"/>
        <v>40000</v>
      </c>
      <c r="G107" s="10">
        <f t="shared" si="18"/>
        <v>253914.02000000002</v>
      </c>
      <c r="H107" s="10">
        <f t="shared" si="18"/>
        <v>0</v>
      </c>
      <c r="I107" s="10">
        <f t="shared" si="18"/>
        <v>1438846.12</v>
      </c>
      <c r="J107" s="10">
        <f t="shared" si="18"/>
        <v>0</v>
      </c>
      <c r="K107" s="11"/>
      <c r="L107" s="68"/>
    </row>
    <row r="108" spans="1:12" ht="18" customHeight="1">
      <c r="A108" s="172"/>
      <c r="B108" s="31" t="s">
        <v>71</v>
      </c>
      <c r="C108" s="30"/>
      <c r="D108" s="9" t="s">
        <v>96</v>
      </c>
      <c r="E108" s="10">
        <f aca="true" t="shared" si="19" ref="E108:I109">E109</f>
        <v>0</v>
      </c>
      <c r="F108" s="10">
        <f t="shared" si="19"/>
        <v>0</v>
      </c>
      <c r="G108" s="10">
        <f t="shared" si="19"/>
        <v>0</v>
      </c>
      <c r="H108" s="10">
        <f t="shared" si="19"/>
        <v>0</v>
      </c>
      <c r="I108" s="10">
        <f t="shared" si="19"/>
        <v>0</v>
      </c>
      <c r="J108" s="11"/>
      <c r="K108" s="11"/>
      <c r="L108" s="68"/>
    </row>
    <row r="109" spans="1:12" ht="24" customHeight="1">
      <c r="A109" s="172"/>
      <c r="B109" s="31"/>
      <c r="C109" s="27">
        <v>6060</v>
      </c>
      <c r="D109" s="9" t="s">
        <v>13</v>
      </c>
      <c r="E109" s="24">
        <f t="shared" si="19"/>
        <v>0</v>
      </c>
      <c r="F109" s="24">
        <f t="shared" si="19"/>
        <v>0</v>
      </c>
      <c r="G109" s="24">
        <f t="shared" si="19"/>
        <v>0</v>
      </c>
      <c r="H109" s="24">
        <f t="shared" si="19"/>
        <v>0</v>
      </c>
      <c r="I109" s="24">
        <f t="shared" si="19"/>
        <v>0</v>
      </c>
      <c r="J109" s="32"/>
      <c r="K109" s="11"/>
      <c r="L109" s="68"/>
    </row>
    <row r="110" spans="1:12" ht="18" customHeight="1">
      <c r="A110" s="172"/>
      <c r="B110" s="26"/>
      <c r="C110" s="27"/>
      <c r="D110" s="14" t="s">
        <v>169</v>
      </c>
      <c r="E110" s="24">
        <f>F110+G110+H110+I110</f>
        <v>0</v>
      </c>
      <c r="F110" s="24">
        <v>0</v>
      </c>
      <c r="G110" s="24"/>
      <c r="H110" s="24"/>
      <c r="I110" s="24"/>
      <c r="J110" s="32"/>
      <c r="K110" s="11"/>
      <c r="L110" s="68"/>
    </row>
    <row r="111" spans="1:12" ht="12.75" customHeight="1">
      <c r="A111" s="173"/>
      <c r="B111" s="172" t="s">
        <v>29</v>
      </c>
      <c r="C111" s="30"/>
      <c r="D111" s="9" t="s">
        <v>30</v>
      </c>
      <c r="E111" s="12">
        <f>E112+E120+E116+E118+E124+E126</f>
        <v>1732760.1400000001</v>
      </c>
      <c r="F111" s="12">
        <f>F112+F120+F116+F118+F124+F126</f>
        <v>40000</v>
      </c>
      <c r="G111" s="12">
        <f>G112+G120+G116+G118+G124+G126</f>
        <v>253914.02000000002</v>
      </c>
      <c r="H111" s="12">
        <f>H112+H120+H116+H118+H124+H126</f>
        <v>0</v>
      </c>
      <c r="I111" s="12">
        <f>I112+I120+I116+I118+I124+I126</f>
        <v>1438846.12</v>
      </c>
      <c r="J111" s="12">
        <f>J112+J120+J116+J118</f>
        <v>0</v>
      </c>
      <c r="K111" s="16"/>
      <c r="L111" s="68"/>
    </row>
    <row r="112" spans="1:12" ht="15" customHeight="1">
      <c r="A112" s="173"/>
      <c r="B112" s="172"/>
      <c r="C112" s="27">
        <v>6050</v>
      </c>
      <c r="D112" s="21" t="s">
        <v>16</v>
      </c>
      <c r="E112" s="12">
        <f aca="true" t="shared" si="20" ref="E112:J112">SUM(E113:E115)</f>
        <v>20000</v>
      </c>
      <c r="F112" s="12">
        <f t="shared" si="20"/>
        <v>20000</v>
      </c>
      <c r="G112" s="12">
        <f t="shared" si="20"/>
        <v>0</v>
      </c>
      <c r="H112" s="12">
        <f t="shared" si="20"/>
        <v>0</v>
      </c>
      <c r="I112" s="12">
        <f t="shared" si="20"/>
        <v>0</v>
      </c>
      <c r="J112" s="12">
        <f t="shared" si="20"/>
        <v>0</v>
      </c>
      <c r="K112" s="16"/>
      <c r="L112" s="68"/>
    </row>
    <row r="113" spans="1:12" ht="12.75" customHeight="1">
      <c r="A113" s="173"/>
      <c r="B113" s="172"/>
      <c r="C113" s="27"/>
      <c r="D113" s="33" t="s">
        <v>198</v>
      </c>
      <c r="E113" s="15">
        <f>F113+G113+H113+I113</f>
        <v>5000</v>
      </c>
      <c r="F113" s="15">
        <v>5000</v>
      </c>
      <c r="G113" s="15"/>
      <c r="H113" s="15"/>
      <c r="I113" s="15"/>
      <c r="J113" s="16"/>
      <c r="K113" s="16"/>
      <c r="L113" s="68"/>
    </row>
    <row r="114" spans="1:12" ht="12.75" customHeight="1">
      <c r="A114" s="173"/>
      <c r="B114" s="172"/>
      <c r="C114" s="155"/>
      <c r="D114" s="33" t="s">
        <v>197</v>
      </c>
      <c r="E114" s="15">
        <f>F114+G114+H114+I114</f>
        <v>5000</v>
      </c>
      <c r="F114" s="15">
        <v>5000</v>
      </c>
      <c r="G114" s="15"/>
      <c r="H114" s="15"/>
      <c r="I114" s="15"/>
      <c r="J114" s="16"/>
      <c r="K114" s="16"/>
      <c r="L114" s="68"/>
    </row>
    <row r="115" spans="1:12" ht="31.5" customHeight="1">
      <c r="A115" s="173"/>
      <c r="B115" s="172"/>
      <c r="C115" s="30"/>
      <c r="D115" s="33" t="s">
        <v>203</v>
      </c>
      <c r="E115" s="15">
        <f>F115+G115+H115+I115</f>
        <v>10000</v>
      </c>
      <c r="F115" s="15">
        <v>10000</v>
      </c>
      <c r="G115" s="12"/>
      <c r="H115" s="12"/>
      <c r="I115" s="12"/>
      <c r="J115" s="16"/>
      <c r="K115" s="16"/>
      <c r="L115" s="68"/>
    </row>
    <row r="116" spans="1:12" ht="18.75" customHeight="1">
      <c r="A116" s="173"/>
      <c r="B116" s="172"/>
      <c r="C116" s="133">
        <v>6057</v>
      </c>
      <c r="D116" s="9" t="s">
        <v>12</v>
      </c>
      <c r="E116" s="12">
        <f>E117</f>
        <v>723504.56</v>
      </c>
      <c r="F116" s="12">
        <f aca="true" t="shared" si="21" ref="F116:L116">F117</f>
        <v>0</v>
      </c>
      <c r="G116" s="12">
        <f t="shared" si="21"/>
        <v>0</v>
      </c>
      <c r="H116" s="12">
        <f t="shared" si="21"/>
        <v>0</v>
      </c>
      <c r="I116" s="12">
        <f t="shared" si="21"/>
        <v>723504.56</v>
      </c>
      <c r="J116" s="12">
        <f t="shared" si="21"/>
        <v>0</v>
      </c>
      <c r="K116" s="12">
        <f t="shared" si="21"/>
        <v>0</v>
      </c>
      <c r="L116" s="12">
        <f t="shared" si="21"/>
        <v>0</v>
      </c>
    </row>
    <row r="117" spans="1:12" ht="25.5" customHeight="1">
      <c r="A117" s="173"/>
      <c r="B117" s="172"/>
      <c r="C117" s="133"/>
      <c r="D117" s="33" t="s">
        <v>166</v>
      </c>
      <c r="E117" s="15">
        <f>F117+G117+H117+I117</f>
        <v>723504.56</v>
      </c>
      <c r="F117" s="15"/>
      <c r="G117" s="15"/>
      <c r="H117" s="15"/>
      <c r="I117" s="15">
        <v>723504.56</v>
      </c>
      <c r="J117" s="17"/>
      <c r="K117" s="17"/>
      <c r="L117" s="68"/>
    </row>
    <row r="118" spans="1:12" ht="18.75" customHeight="1">
      <c r="A118" s="173"/>
      <c r="B118" s="172"/>
      <c r="C118" s="20">
        <v>6059</v>
      </c>
      <c r="D118" s="9" t="s">
        <v>16</v>
      </c>
      <c r="E118" s="12">
        <f>E119</f>
        <v>127677.28</v>
      </c>
      <c r="F118" s="12">
        <f aca="true" t="shared" si="22" ref="F118:L118">F119</f>
        <v>0</v>
      </c>
      <c r="G118" s="12">
        <f t="shared" si="22"/>
        <v>127677.28</v>
      </c>
      <c r="H118" s="12">
        <f t="shared" si="22"/>
        <v>0</v>
      </c>
      <c r="I118" s="12">
        <f t="shared" si="22"/>
        <v>0</v>
      </c>
      <c r="J118" s="12">
        <f t="shared" si="22"/>
        <v>0</v>
      </c>
      <c r="K118" s="12">
        <f t="shared" si="22"/>
        <v>0</v>
      </c>
      <c r="L118" s="12">
        <f t="shared" si="22"/>
        <v>0</v>
      </c>
    </row>
    <row r="119" spans="1:12" ht="27" customHeight="1">
      <c r="A119" s="173"/>
      <c r="B119" s="172"/>
      <c r="C119" s="133"/>
      <c r="D119" s="33" t="s">
        <v>166</v>
      </c>
      <c r="E119" s="15">
        <f>F119+G119+H119+I119</f>
        <v>127677.28</v>
      </c>
      <c r="F119" s="15"/>
      <c r="G119" s="15">
        <v>127677.28</v>
      </c>
      <c r="H119" s="15"/>
      <c r="I119" s="15">
        <v>0</v>
      </c>
      <c r="J119" s="17"/>
      <c r="K119" s="17"/>
      <c r="L119" s="68"/>
    </row>
    <row r="120" spans="1:12" ht="25.5" customHeight="1">
      <c r="A120" s="173"/>
      <c r="B120" s="172"/>
      <c r="C120" s="27" t="s">
        <v>26</v>
      </c>
      <c r="D120" s="21" t="s">
        <v>95</v>
      </c>
      <c r="E120" s="12">
        <f aca="true" t="shared" si="23" ref="E120:J120">SUM(E121:E123)</f>
        <v>20000</v>
      </c>
      <c r="F120" s="12">
        <f t="shared" si="23"/>
        <v>20000</v>
      </c>
      <c r="G120" s="12">
        <f t="shared" si="23"/>
        <v>0</v>
      </c>
      <c r="H120" s="12">
        <f t="shared" si="23"/>
        <v>0</v>
      </c>
      <c r="I120" s="12">
        <f t="shared" si="23"/>
        <v>0</v>
      </c>
      <c r="J120" s="12">
        <f t="shared" si="23"/>
        <v>0</v>
      </c>
      <c r="K120" s="16"/>
      <c r="L120" s="68"/>
    </row>
    <row r="121" spans="1:12" ht="13.5" customHeight="1">
      <c r="A121" s="173"/>
      <c r="B121" s="172"/>
      <c r="C121" s="27"/>
      <c r="D121" s="33" t="s">
        <v>199</v>
      </c>
      <c r="E121" s="15">
        <f>F121+G121+I121+H121</f>
        <v>5000</v>
      </c>
      <c r="F121" s="15">
        <v>5000</v>
      </c>
      <c r="G121" s="15"/>
      <c r="H121" s="15"/>
      <c r="I121" s="15"/>
      <c r="J121" s="17"/>
      <c r="K121" s="17"/>
      <c r="L121" s="68"/>
    </row>
    <row r="122" spans="1:12" ht="13.5" customHeight="1">
      <c r="A122" s="173"/>
      <c r="B122" s="172"/>
      <c r="C122" s="27"/>
      <c r="D122" s="33" t="s">
        <v>197</v>
      </c>
      <c r="E122" s="15">
        <f>F122+G122+I122+H122</f>
        <v>10000</v>
      </c>
      <c r="F122" s="15">
        <v>10000</v>
      </c>
      <c r="G122" s="15"/>
      <c r="H122" s="15"/>
      <c r="I122" s="15"/>
      <c r="J122" s="17"/>
      <c r="K122" s="17"/>
      <c r="L122" s="68"/>
    </row>
    <row r="123" spans="1:12" ht="28.5" customHeight="1">
      <c r="A123" s="173"/>
      <c r="B123" s="172"/>
      <c r="C123" s="27"/>
      <c r="D123" s="33" t="s">
        <v>196</v>
      </c>
      <c r="E123" s="15">
        <f>F123+G123+H123+I123</f>
        <v>5000</v>
      </c>
      <c r="F123" s="15">
        <v>5000</v>
      </c>
      <c r="G123" s="12"/>
      <c r="H123" s="12"/>
      <c r="I123" s="12"/>
      <c r="J123" s="16"/>
      <c r="K123" s="16"/>
      <c r="L123" s="68"/>
    </row>
    <row r="124" spans="1:12" ht="26.25" customHeight="1">
      <c r="A124" s="141"/>
      <c r="B124" s="140"/>
      <c r="C124" s="20">
        <v>6067</v>
      </c>
      <c r="D124" s="21" t="s">
        <v>95</v>
      </c>
      <c r="E124" s="12">
        <f>E125</f>
        <v>715341.56</v>
      </c>
      <c r="F124" s="12">
        <f>F125</f>
        <v>0</v>
      </c>
      <c r="G124" s="12">
        <f>G125</f>
        <v>0</v>
      </c>
      <c r="H124" s="12">
        <f>H125</f>
        <v>0</v>
      </c>
      <c r="I124" s="12">
        <f>I125</f>
        <v>715341.56</v>
      </c>
      <c r="J124" s="16"/>
      <c r="K124" s="16"/>
      <c r="L124" s="68"/>
    </row>
    <row r="125" spans="1:12" ht="25.5" customHeight="1">
      <c r="A125" s="141"/>
      <c r="B125" s="140"/>
      <c r="C125" s="20"/>
      <c r="D125" s="33" t="s">
        <v>166</v>
      </c>
      <c r="E125" s="15">
        <f>F125+G125+H125+I125</f>
        <v>715341.56</v>
      </c>
      <c r="F125" s="15"/>
      <c r="G125" s="15"/>
      <c r="H125" s="15"/>
      <c r="I125" s="15">
        <v>715341.56</v>
      </c>
      <c r="J125" s="17"/>
      <c r="K125" s="17"/>
      <c r="L125" s="68"/>
    </row>
    <row r="126" spans="1:12" ht="27.75" customHeight="1">
      <c r="A126" s="141"/>
      <c r="B126" s="140"/>
      <c r="C126" s="20">
        <v>6069</v>
      </c>
      <c r="D126" s="21" t="s">
        <v>95</v>
      </c>
      <c r="E126" s="12">
        <f>E127</f>
        <v>126236.74</v>
      </c>
      <c r="F126" s="12">
        <f>F127</f>
        <v>0</v>
      </c>
      <c r="G126" s="12">
        <f>G127</f>
        <v>126236.74</v>
      </c>
      <c r="H126" s="12">
        <f>H127</f>
        <v>0</v>
      </c>
      <c r="I126" s="12">
        <f>I127</f>
        <v>0</v>
      </c>
      <c r="J126" s="15"/>
      <c r="K126" s="16"/>
      <c r="L126" s="68"/>
    </row>
    <row r="127" spans="1:12" ht="27" customHeight="1">
      <c r="A127" s="141"/>
      <c r="B127" s="140"/>
      <c r="C127" s="139"/>
      <c r="D127" s="33" t="s">
        <v>166</v>
      </c>
      <c r="E127" s="15">
        <f>F127+G127+H127+I127</f>
        <v>126236.74</v>
      </c>
      <c r="F127" s="15"/>
      <c r="G127" s="15">
        <v>126236.74</v>
      </c>
      <c r="H127" s="12"/>
      <c r="I127" s="12"/>
      <c r="J127" s="16"/>
      <c r="K127" s="16"/>
      <c r="L127" s="68"/>
    </row>
    <row r="128" spans="1:12" ht="27" customHeight="1">
      <c r="A128" s="147"/>
      <c r="B128" s="148" t="s">
        <v>174</v>
      </c>
      <c r="C128" s="145"/>
      <c r="D128" s="21" t="s">
        <v>175</v>
      </c>
      <c r="E128" s="12">
        <f aca="true" t="shared" si="24" ref="E128:I129">E129</f>
        <v>0</v>
      </c>
      <c r="F128" s="12">
        <f t="shared" si="24"/>
        <v>0</v>
      </c>
      <c r="G128" s="12">
        <f t="shared" si="24"/>
        <v>0</v>
      </c>
      <c r="H128" s="12">
        <f t="shared" si="24"/>
        <v>0</v>
      </c>
      <c r="I128" s="12">
        <f t="shared" si="24"/>
        <v>0</v>
      </c>
      <c r="J128" s="16"/>
      <c r="K128" s="16"/>
      <c r="L128" s="128"/>
    </row>
    <row r="129" spans="1:12" ht="27" customHeight="1">
      <c r="A129" s="147"/>
      <c r="B129" s="144"/>
      <c r="C129" s="149" t="s">
        <v>26</v>
      </c>
      <c r="D129" s="21" t="s">
        <v>95</v>
      </c>
      <c r="E129" s="15">
        <f t="shared" si="24"/>
        <v>0</v>
      </c>
      <c r="F129" s="15">
        <f t="shared" si="24"/>
        <v>0</v>
      </c>
      <c r="G129" s="15">
        <f t="shared" si="24"/>
        <v>0</v>
      </c>
      <c r="H129" s="15">
        <f t="shared" si="24"/>
        <v>0</v>
      </c>
      <c r="I129" s="15">
        <f t="shared" si="24"/>
        <v>0</v>
      </c>
      <c r="J129" s="16"/>
      <c r="K129" s="16"/>
      <c r="L129" s="68"/>
    </row>
    <row r="130" spans="1:12" ht="20.25" customHeight="1">
      <c r="A130" s="147"/>
      <c r="B130" s="144"/>
      <c r="C130" s="146"/>
      <c r="D130" s="33" t="s">
        <v>176</v>
      </c>
      <c r="E130" s="15">
        <f>F130+G130+H130+I130</f>
        <v>0</v>
      </c>
      <c r="F130" s="15">
        <v>0</v>
      </c>
      <c r="G130" s="15">
        <v>0</v>
      </c>
      <c r="H130" s="15">
        <v>0</v>
      </c>
      <c r="I130" s="15"/>
      <c r="J130" s="17"/>
      <c r="K130" s="17"/>
      <c r="L130" s="68"/>
    </row>
    <row r="131" spans="1:12" ht="24.75" customHeight="1">
      <c r="A131" s="178">
        <v>754</v>
      </c>
      <c r="B131" s="34"/>
      <c r="C131" s="20"/>
      <c r="D131" s="35" t="s">
        <v>72</v>
      </c>
      <c r="E131" s="10">
        <f aca="true" t="shared" si="25" ref="E131:J131">E132+E148</f>
        <v>50374.59</v>
      </c>
      <c r="F131" s="10">
        <f t="shared" si="25"/>
        <v>50374.59</v>
      </c>
      <c r="G131" s="10">
        <f t="shared" si="25"/>
        <v>0</v>
      </c>
      <c r="H131" s="10">
        <f t="shared" si="25"/>
        <v>0</v>
      </c>
      <c r="I131" s="10">
        <f t="shared" si="25"/>
        <v>0</v>
      </c>
      <c r="J131" s="11">
        <f t="shared" si="25"/>
        <v>0</v>
      </c>
      <c r="K131" s="11"/>
      <c r="L131" s="68"/>
    </row>
    <row r="132" spans="1:12" ht="12.75" customHeight="1">
      <c r="A132" s="179"/>
      <c r="B132" s="34">
        <v>75412</v>
      </c>
      <c r="C132" s="20"/>
      <c r="D132" s="35" t="s">
        <v>31</v>
      </c>
      <c r="E132" s="12">
        <f aca="true" t="shared" si="26" ref="E132:J132">E133+E138+E141+E144</f>
        <v>50374.59</v>
      </c>
      <c r="F132" s="12">
        <f t="shared" si="26"/>
        <v>50374.59</v>
      </c>
      <c r="G132" s="12">
        <f t="shared" si="26"/>
        <v>0</v>
      </c>
      <c r="H132" s="12">
        <f t="shared" si="26"/>
        <v>0</v>
      </c>
      <c r="I132" s="12">
        <f t="shared" si="26"/>
        <v>0</v>
      </c>
      <c r="J132" s="16">
        <f t="shared" si="26"/>
        <v>0</v>
      </c>
      <c r="K132" s="16"/>
      <c r="L132" s="68"/>
    </row>
    <row r="133" spans="1:12" ht="15.75" customHeight="1">
      <c r="A133" s="179"/>
      <c r="B133" s="36"/>
      <c r="C133" s="20" t="s">
        <v>32</v>
      </c>
      <c r="D133" s="9" t="s">
        <v>12</v>
      </c>
      <c r="E133" s="10">
        <f>SUM(E134:E137)</f>
        <v>20000</v>
      </c>
      <c r="F133" s="10">
        <f>SUM(F134:F136)</f>
        <v>20000</v>
      </c>
      <c r="G133" s="10">
        <f>SUM(G134:G136)</f>
        <v>0</v>
      </c>
      <c r="H133" s="10">
        <f>SUM(H134:H136)</f>
        <v>0</v>
      </c>
      <c r="I133" s="10">
        <f>SUM(I134:I136)</f>
        <v>0</v>
      </c>
      <c r="J133" s="10">
        <f>SUM(J134:J136)</f>
        <v>0</v>
      </c>
      <c r="K133" s="11"/>
      <c r="L133" s="68"/>
    </row>
    <row r="134" spans="1:12" ht="24" customHeight="1">
      <c r="A134" s="179"/>
      <c r="B134" s="36"/>
      <c r="C134" s="20"/>
      <c r="D134" s="14" t="s">
        <v>33</v>
      </c>
      <c r="E134" s="104">
        <f>F134+G134+H134+I134</f>
        <v>20000</v>
      </c>
      <c r="F134" s="24">
        <v>20000</v>
      </c>
      <c r="G134" s="24">
        <v>0</v>
      </c>
      <c r="H134" s="24">
        <v>0</v>
      </c>
      <c r="I134" s="10"/>
      <c r="J134" s="11"/>
      <c r="K134" s="11"/>
      <c r="L134" s="68"/>
    </row>
    <row r="135" spans="1:12" ht="12.75" customHeight="1">
      <c r="A135" s="179"/>
      <c r="B135" s="36"/>
      <c r="C135" s="20"/>
      <c r="D135" s="14" t="s">
        <v>170</v>
      </c>
      <c r="E135" s="15">
        <f>F135+G135+H135+I135</f>
        <v>0</v>
      </c>
      <c r="F135" s="15">
        <v>0</v>
      </c>
      <c r="G135" s="15"/>
      <c r="H135" s="15"/>
      <c r="I135" s="15"/>
      <c r="J135" s="17"/>
      <c r="K135" s="17"/>
      <c r="L135" s="68"/>
    </row>
    <row r="136" spans="1:12" ht="27.75" customHeight="1">
      <c r="A136" s="179"/>
      <c r="B136" s="152"/>
      <c r="C136" s="153"/>
      <c r="D136" s="14" t="s">
        <v>192</v>
      </c>
      <c r="E136" s="15">
        <f>F136+G136+H136+I136</f>
        <v>0</v>
      </c>
      <c r="F136" s="15">
        <v>0</v>
      </c>
      <c r="G136" s="15"/>
      <c r="H136" s="15"/>
      <c r="I136" s="15"/>
      <c r="J136" s="17"/>
      <c r="K136" s="17"/>
      <c r="L136" s="68"/>
    </row>
    <row r="137" spans="1:12" ht="24">
      <c r="A137" s="179"/>
      <c r="B137" s="36"/>
      <c r="C137" s="20"/>
      <c r="D137" s="9" t="s">
        <v>19</v>
      </c>
      <c r="E137" s="12">
        <f>F137+G137+H137+I137</f>
        <v>0</v>
      </c>
      <c r="F137" s="12">
        <v>0</v>
      </c>
      <c r="G137" s="15"/>
      <c r="H137" s="24"/>
      <c r="I137" s="15"/>
      <c r="J137" s="17"/>
      <c r="K137" s="17"/>
      <c r="L137" s="68"/>
    </row>
    <row r="138" spans="1:12" ht="15" customHeight="1" hidden="1">
      <c r="A138" s="179"/>
      <c r="B138" s="36"/>
      <c r="C138" s="20">
        <v>6057</v>
      </c>
      <c r="D138" s="9" t="s">
        <v>12</v>
      </c>
      <c r="E138" s="10">
        <f aca="true" t="shared" si="27" ref="E138:J138">E139+E140</f>
        <v>0</v>
      </c>
      <c r="F138" s="10">
        <f t="shared" si="27"/>
        <v>0</v>
      </c>
      <c r="G138" s="10">
        <f t="shared" si="27"/>
        <v>0</v>
      </c>
      <c r="H138" s="10">
        <f t="shared" si="27"/>
        <v>0</v>
      </c>
      <c r="I138" s="10">
        <f t="shared" si="27"/>
        <v>0</v>
      </c>
      <c r="J138" s="11">
        <f t="shared" si="27"/>
        <v>0</v>
      </c>
      <c r="K138" s="11"/>
      <c r="L138" s="68"/>
    </row>
    <row r="139" spans="1:12" ht="27.75" customHeight="1" hidden="1">
      <c r="A139" s="179"/>
      <c r="B139" s="36"/>
      <c r="C139" s="20"/>
      <c r="D139" s="14" t="s">
        <v>97</v>
      </c>
      <c r="E139" s="15">
        <f>F139+G139+H139+I139+J139</f>
        <v>0</v>
      </c>
      <c r="F139" s="15"/>
      <c r="G139" s="15"/>
      <c r="H139" s="24"/>
      <c r="I139" s="15">
        <v>0</v>
      </c>
      <c r="J139" s="17"/>
      <c r="K139" s="17"/>
      <c r="L139" s="68"/>
    </row>
    <row r="140" spans="1:12" ht="13.5" customHeight="1" hidden="1">
      <c r="A140" s="179"/>
      <c r="B140" s="36"/>
      <c r="C140" s="20"/>
      <c r="D140" s="14" t="s">
        <v>171</v>
      </c>
      <c r="E140" s="15">
        <f>F140+G140+H140+I140</f>
        <v>0</v>
      </c>
      <c r="F140" s="15">
        <v>0</v>
      </c>
      <c r="G140" s="15"/>
      <c r="H140" s="24"/>
      <c r="I140" s="15">
        <v>0</v>
      </c>
      <c r="J140" s="17">
        <v>0</v>
      </c>
      <c r="K140" s="17"/>
      <c r="L140" s="68"/>
    </row>
    <row r="141" spans="1:12" ht="16.5" customHeight="1" hidden="1">
      <c r="A141" s="179"/>
      <c r="B141" s="36"/>
      <c r="C141" s="20">
        <v>6059</v>
      </c>
      <c r="D141" s="9" t="s">
        <v>12</v>
      </c>
      <c r="E141" s="10">
        <f aca="true" t="shared" si="28" ref="E141:J141">E142+E143</f>
        <v>0</v>
      </c>
      <c r="F141" s="10">
        <f t="shared" si="28"/>
        <v>0</v>
      </c>
      <c r="G141" s="10">
        <f t="shared" si="28"/>
        <v>0</v>
      </c>
      <c r="H141" s="10">
        <f t="shared" si="28"/>
        <v>0</v>
      </c>
      <c r="I141" s="10">
        <f t="shared" si="28"/>
        <v>0</v>
      </c>
      <c r="J141" s="11">
        <f t="shared" si="28"/>
        <v>0</v>
      </c>
      <c r="K141" s="11"/>
      <c r="L141" s="68"/>
    </row>
    <row r="142" spans="1:12" ht="23.25" customHeight="1" hidden="1">
      <c r="A142" s="179"/>
      <c r="B142" s="36"/>
      <c r="C142" s="20"/>
      <c r="D142" s="14" t="s">
        <v>98</v>
      </c>
      <c r="E142" s="15">
        <f>F142+G142+H142+I142</f>
        <v>0</v>
      </c>
      <c r="F142" s="15">
        <v>0</v>
      </c>
      <c r="G142" s="15">
        <v>0</v>
      </c>
      <c r="H142" s="12"/>
      <c r="I142" s="12"/>
      <c r="J142" s="16"/>
      <c r="K142" s="16"/>
      <c r="L142" s="68"/>
    </row>
    <row r="143" spans="1:12" ht="25.5" customHeight="1" hidden="1">
      <c r="A143" s="179"/>
      <c r="B143" s="36"/>
      <c r="C143" s="20"/>
      <c r="D143" s="14" t="s">
        <v>172</v>
      </c>
      <c r="E143" s="15">
        <f>F143+G143+H143+I143+J143</f>
        <v>0</v>
      </c>
      <c r="F143" s="15"/>
      <c r="G143" s="15">
        <v>0</v>
      </c>
      <c r="H143" s="24"/>
      <c r="I143" s="15"/>
      <c r="J143" s="17"/>
      <c r="K143" s="17"/>
      <c r="L143" s="68"/>
    </row>
    <row r="144" spans="1:12" ht="24" customHeight="1">
      <c r="A144" s="179"/>
      <c r="B144" s="34"/>
      <c r="C144" s="20">
        <v>6060</v>
      </c>
      <c r="D144" s="9" t="s">
        <v>95</v>
      </c>
      <c r="E144" s="12">
        <f aca="true" t="shared" si="29" ref="E144:J144">E147+E146+E145</f>
        <v>30374.59</v>
      </c>
      <c r="F144" s="12">
        <f t="shared" si="29"/>
        <v>30374.59</v>
      </c>
      <c r="G144" s="12">
        <f t="shared" si="29"/>
        <v>0</v>
      </c>
      <c r="H144" s="12">
        <f t="shared" si="29"/>
        <v>0</v>
      </c>
      <c r="I144" s="12">
        <f t="shared" si="29"/>
        <v>0</v>
      </c>
      <c r="J144" s="12">
        <f t="shared" si="29"/>
        <v>0</v>
      </c>
      <c r="K144" s="16"/>
      <c r="L144" s="68"/>
    </row>
    <row r="145" spans="1:12" ht="24.75" customHeight="1">
      <c r="A145" s="179"/>
      <c r="B145" s="34"/>
      <c r="C145" s="20"/>
      <c r="D145" s="14" t="s">
        <v>33</v>
      </c>
      <c r="E145" s="15">
        <f>F145+G145+H145+I145</f>
        <v>15000</v>
      </c>
      <c r="F145" s="15">
        <v>15000</v>
      </c>
      <c r="G145" s="15">
        <v>0</v>
      </c>
      <c r="H145" s="12"/>
      <c r="I145" s="12"/>
      <c r="J145" s="16"/>
      <c r="K145" s="16"/>
      <c r="L145" s="68"/>
    </row>
    <row r="146" spans="1:12" ht="30" customHeight="1">
      <c r="A146" s="179"/>
      <c r="B146" s="34"/>
      <c r="C146" s="20"/>
      <c r="D146" s="14" t="s">
        <v>99</v>
      </c>
      <c r="E146" s="15">
        <f>F146+G146+H146+I146</f>
        <v>0</v>
      </c>
      <c r="F146" s="15">
        <v>0</v>
      </c>
      <c r="G146" s="15">
        <v>0</v>
      </c>
      <c r="H146" s="15"/>
      <c r="I146" s="15"/>
      <c r="J146" s="17"/>
      <c r="K146" s="17"/>
      <c r="L146" s="68"/>
    </row>
    <row r="147" spans="1:12" ht="30.75" customHeight="1">
      <c r="A147" s="179"/>
      <c r="B147" s="36"/>
      <c r="C147" s="20"/>
      <c r="D147" s="9" t="s">
        <v>70</v>
      </c>
      <c r="E147" s="12">
        <f>F147+G147+H147+I147</f>
        <v>15374.59</v>
      </c>
      <c r="F147" s="12">
        <v>15374.59</v>
      </c>
      <c r="G147" s="15"/>
      <c r="H147" s="24"/>
      <c r="I147" s="15"/>
      <c r="J147" s="17"/>
      <c r="K147" s="17"/>
      <c r="L147" s="68"/>
    </row>
    <row r="148" spans="1:12" ht="15" customHeight="1">
      <c r="A148" s="179"/>
      <c r="B148" s="34">
        <v>75495</v>
      </c>
      <c r="C148" s="20"/>
      <c r="D148" s="159" t="s">
        <v>34</v>
      </c>
      <c r="E148" s="12">
        <f>E150+E153</f>
        <v>0</v>
      </c>
      <c r="F148" s="12">
        <f>F150+F153</f>
        <v>0</v>
      </c>
      <c r="G148" s="12">
        <f>G149</f>
        <v>0</v>
      </c>
      <c r="H148" s="12">
        <f>H149</f>
        <v>0</v>
      </c>
      <c r="I148" s="12">
        <f>I149</f>
        <v>0</v>
      </c>
      <c r="J148" s="16">
        <f>J149</f>
        <v>0</v>
      </c>
      <c r="K148" s="16"/>
      <c r="L148" s="68"/>
    </row>
    <row r="149" spans="1:12" ht="50.25" customHeight="1" hidden="1">
      <c r="A149" s="179"/>
      <c r="B149" s="34"/>
      <c r="C149" s="20"/>
      <c r="D149" s="14" t="s">
        <v>100</v>
      </c>
      <c r="E149" s="12">
        <v>0</v>
      </c>
      <c r="F149" s="12">
        <v>0</v>
      </c>
      <c r="G149" s="12">
        <f>G150+G153</f>
        <v>0</v>
      </c>
      <c r="H149" s="12">
        <f>H150+H153</f>
        <v>0</v>
      </c>
      <c r="I149" s="12">
        <f>I150+I153</f>
        <v>0</v>
      </c>
      <c r="J149" s="16">
        <f>J150+J153</f>
        <v>0</v>
      </c>
      <c r="K149" s="16"/>
      <c r="L149" s="68"/>
    </row>
    <row r="150" spans="1:12" ht="12" customHeight="1" hidden="1">
      <c r="A150" s="179"/>
      <c r="B150" s="36"/>
      <c r="C150" s="20">
        <v>6050</v>
      </c>
      <c r="D150" s="9" t="s">
        <v>16</v>
      </c>
      <c r="E150" s="37">
        <f aca="true" t="shared" si="30" ref="E150:K150">E151+E152</f>
        <v>0</v>
      </c>
      <c r="F150" s="37">
        <f t="shared" si="30"/>
        <v>0</v>
      </c>
      <c r="G150" s="37">
        <f t="shared" si="30"/>
        <v>0</v>
      </c>
      <c r="H150" s="37">
        <f t="shared" si="30"/>
        <v>0</v>
      </c>
      <c r="I150" s="37">
        <f t="shared" si="30"/>
        <v>0</v>
      </c>
      <c r="J150" s="37">
        <f t="shared" si="30"/>
        <v>0</v>
      </c>
      <c r="K150" s="123">
        <f t="shared" si="30"/>
        <v>0</v>
      </c>
      <c r="L150" s="68"/>
    </row>
    <row r="151" spans="1:12" ht="15" customHeight="1" hidden="1">
      <c r="A151" s="179"/>
      <c r="B151" s="36"/>
      <c r="C151" s="20"/>
      <c r="D151" s="14" t="s">
        <v>101</v>
      </c>
      <c r="E151" s="15"/>
      <c r="F151" s="15"/>
      <c r="G151" s="15"/>
      <c r="H151" s="15"/>
      <c r="I151" s="15"/>
      <c r="J151" s="17"/>
      <c r="K151" s="17"/>
      <c r="L151" s="68"/>
    </row>
    <row r="152" spans="1:12" ht="12.75" customHeight="1" hidden="1">
      <c r="A152" s="179"/>
      <c r="B152" s="36"/>
      <c r="C152" s="20"/>
      <c r="D152" s="14" t="s">
        <v>35</v>
      </c>
      <c r="E152" s="15">
        <f>F152+G152+H152+I152</f>
        <v>0</v>
      </c>
      <c r="F152" s="15">
        <v>0</v>
      </c>
      <c r="G152" s="15"/>
      <c r="H152" s="15"/>
      <c r="I152" s="15"/>
      <c r="J152" s="17"/>
      <c r="K152" s="17"/>
      <c r="L152" s="68"/>
    </row>
    <row r="153" spans="1:12" ht="26.25" customHeight="1" hidden="1">
      <c r="A153" s="179"/>
      <c r="B153" s="36"/>
      <c r="C153" s="20">
        <v>6060</v>
      </c>
      <c r="D153" s="9" t="s">
        <v>13</v>
      </c>
      <c r="E153" s="15">
        <f>F153+G153+H153+I153</f>
        <v>0</v>
      </c>
      <c r="F153" s="15"/>
      <c r="G153" s="15">
        <v>0</v>
      </c>
      <c r="H153" s="24"/>
      <c r="I153" s="15"/>
      <c r="J153" s="17"/>
      <c r="K153" s="17"/>
      <c r="L153" s="68"/>
    </row>
    <row r="154" spans="1:12" ht="14.25" customHeight="1" hidden="1">
      <c r="A154" s="36"/>
      <c r="B154" s="36"/>
      <c r="C154" s="20"/>
      <c r="D154" s="14" t="s">
        <v>101</v>
      </c>
      <c r="E154" s="15"/>
      <c r="F154" s="15"/>
      <c r="G154" s="15"/>
      <c r="H154" s="24"/>
      <c r="I154" s="15"/>
      <c r="J154" s="17"/>
      <c r="K154" s="17"/>
      <c r="L154" s="68"/>
    </row>
    <row r="155" spans="1:12" ht="19.5" customHeight="1">
      <c r="A155" s="182" t="s">
        <v>36</v>
      </c>
      <c r="B155" s="8"/>
      <c r="C155" s="27"/>
      <c r="D155" s="21" t="s">
        <v>37</v>
      </c>
      <c r="E155" s="10">
        <f>E156</f>
        <v>3613900</v>
      </c>
      <c r="F155" s="10">
        <f aca="true" t="shared" si="31" ref="F155:K155">F156</f>
        <v>0</v>
      </c>
      <c r="G155" s="10">
        <f t="shared" si="31"/>
        <v>542085</v>
      </c>
      <c r="H155" s="10">
        <f t="shared" si="31"/>
        <v>0</v>
      </c>
      <c r="I155" s="10">
        <f t="shared" si="31"/>
        <v>3071815</v>
      </c>
      <c r="J155" s="10">
        <f t="shared" si="31"/>
        <v>0</v>
      </c>
      <c r="K155" s="11">
        <f t="shared" si="31"/>
        <v>0</v>
      </c>
      <c r="L155" s="68"/>
    </row>
    <row r="156" spans="1:12" ht="18" customHeight="1">
      <c r="A156" s="172"/>
      <c r="B156" s="31" t="s">
        <v>38</v>
      </c>
      <c r="C156" s="30"/>
      <c r="D156" s="9" t="s">
        <v>39</v>
      </c>
      <c r="E156" s="10">
        <f aca="true" t="shared" si="32" ref="E156:J156">E157+E160</f>
        <v>3613900</v>
      </c>
      <c r="F156" s="10">
        <f t="shared" si="32"/>
        <v>0</v>
      </c>
      <c r="G156" s="10">
        <f t="shared" si="32"/>
        <v>542085</v>
      </c>
      <c r="H156" s="10">
        <f t="shared" si="32"/>
        <v>0</v>
      </c>
      <c r="I156" s="10">
        <f t="shared" si="32"/>
        <v>3071815</v>
      </c>
      <c r="J156" s="11">
        <f t="shared" si="32"/>
        <v>0</v>
      </c>
      <c r="K156" s="11"/>
      <c r="L156" s="68"/>
    </row>
    <row r="157" spans="1:12" ht="18.75" customHeight="1">
      <c r="A157" s="172"/>
      <c r="B157" s="38"/>
      <c r="C157" s="27">
        <v>6057</v>
      </c>
      <c r="D157" s="9" t="s">
        <v>51</v>
      </c>
      <c r="E157" s="10">
        <f>E158+E159</f>
        <v>3071815</v>
      </c>
      <c r="F157" s="10">
        <f aca="true" t="shared" si="33" ref="F157:K157">F158+F159</f>
        <v>0</v>
      </c>
      <c r="G157" s="10">
        <f t="shared" si="33"/>
        <v>0</v>
      </c>
      <c r="H157" s="10">
        <f t="shared" si="33"/>
        <v>0</v>
      </c>
      <c r="I157" s="10">
        <f t="shared" si="33"/>
        <v>3071815</v>
      </c>
      <c r="J157" s="10">
        <f t="shared" si="33"/>
        <v>0</v>
      </c>
      <c r="K157" s="11">
        <f t="shared" si="33"/>
        <v>0</v>
      </c>
      <c r="L157" s="68"/>
    </row>
    <row r="158" spans="1:12" ht="37.5" customHeight="1" hidden="1">
      <c r="A158" s="172"/>
      <c r="B158" s="38"/>
      <c r="C158" s="30"/>
      <c r="D158" s="14" t="s">
        <v>102</v>
      </c>
      <c r="E158" s="24">
        <f>F158+G158+H158+I158</f>
        <v>0</v>
      </c>
      <c r="F158" s="24">
        <v>0</v>
      </c>
      <c r="G158" s="24">
        <v>0</v>
      </c>
      <c r="H158" s="24">
        <v>0</v>
      </c>
      <c r="I158" s="24">
        <v>0</v>
      </c>
      <c r="J158" s="32">
        <v>0</v>
      </c>
      <c r="K158" s="11"/>
      <c r="L158" s="68"/>
    </row>
    <row r="159" spans="1:12" ht="25.5" customHeight="1">
      <c r="A159" s="172"/>
      <c r="B159" s="38"/>
      <c r="C159" s="100"/>
      <c r="D159" s="14" t="s">
        <v>140</v>
      </c>
      <c r="E159" s="103">
        <f>F159+G159+H159+I159</f>
        <v>3071815</v>
      </c>
      <c r="F159" s="103"/>
      <c r="G159" s="103"/>
      <c r="H159" s="103"/>
      <c r="I159" s="103">
        <v>3071815</v>
      </c>
      <c r="J159" s="32"/>
      <c r="K159" s="11"/>
      <c r="L159" s="68"/>
    </row>
    <row r="160" spans="1:12" ht="14.25" customHeight="1">
      <c r="A160" s="172"/>
      <c r="B160" s="38"/>
      <c r="C160" s="27">
        <v>6059</v>
      </c>
      <c r="D160" s="9" t="s">
        <v>16</v>
      </c>
      <c r="E160" s="10">
        <f>E161+E162</f>
        <v>542085</v>
      </c>
      <c r="F160" s="10">
        <f aca="true" t="shared" si="34" ref="F160:K160">F161+F162</f>
        <v>0</v>
      </c>
      <c r="G160" s="10">
        <f t="shared" si="34"/>
        <v>542085</v>
      </c>
      <c r="H160" s="10">
        <f t="shared" si="34"/>
        <v>0</v>
      </c>
      <c r="I160" s="10">
        <f t="shared" si="34"/>
        <v>0</v>
      </c>
      <c r="J160" s="10">
        <f t="shared" si="34"/>
        <v>0</v>
      </c>
      <c r="K160" s="11">
        <f t="shared" si="34"/>
        <v>0</v>
      </c>
      <c r="L160" s="68"/>
    </row>
    <row r="161" spans="1:12" ht="39" customHeight="1" hidden="1">
      <c r="A161" s="183"/>
      <c r="B161" s="38"/>
      <c r="C161" s="39"/>
      <c r="D161" s="14" t="s">
        <v>102</v>
      </c>
      <c r="E161" s="15">
        <f>F161+G161+H161+I161</f>
        <v>0</v>
      </c>
      <c r="F161" s="15">
        <v>0</v>
      </c>
      <c r="G161" s="15">
        <v>0</v>
      </c>
      <c r="H161" s="15"/>
      <c r="I161" s="15"/>
      <c r="J161" s="17"/>
      <c r="K161" s="17"/>
      <c r="L161" s="68"/>
    </row>
    <row r="162" spans="1:12" ht="24.75" customHeight="1">
      <c r="A162" s="101"/>
      <c r="B162" s="102"/>
      <c r="C162" s="100"/>
      <c r="D162" s="14" t="s">
        <v>140</v>
      </c>
      <c r="E162" s="15">
        <f>F162+G162+H162+I162</f>
        <v>542085</v>
      </c>
      <c r="F162" s="109"/>
      <c r="G162" s="113">
        <v>542085</v>
      </c>
      <c r="H162" s="109"/>
      <c r="I162" s="109"/>
      <c r="J162" s="110"/>
      <c r="K162" s="16"/>
      <c r="L162" s="68"/>
    </row>
    <row r="163" spans="1:12" ht="15" customHeight="1" hidden="1">
      <c r="A163" s="40">
        <v>852</v>
      </c>
      <c r="B163" s="41"/>
      <c r="C163" s="19"/>
      <c r="D163" s="42" t="s">
        <v>40</v>
      </c>
      <c r="E163" s="43">
        <f aca="true" t="shared" si="35" ref="E163:J163">E164+E166</f>
        <v>0</v>
      </c>
      <c r="F163" s="43">
        <f t="shared" si="35"/>
        <v>0</v>
      </c>
      <c r="G163" s="43">
        <f t="shared" si="35"/>
        <v>0</v>
      </c>
      <c r="H163" s="43">
        <f t="shared" si="35"/>
        <v>0</v>
      </c>
      <c r="I163" s="43">
        <f t="shared" si="35"/>
        <v>0</v>
      </c>
      <c r="J163" s="44">
        <f t="shared" si="35"/>
        <v>0</v>
      </c>
      <c r="K163" s="11"/>
      <c r="L163" s="68"/>
    </row>
    <row r="164" spans="1:12" ht="12.75" customHeight="1" hidden="1">
      <c r="A164" s="40"/>
      <c r="B164" s="107">
        <v>85220</v>
      </c>
      <c r="C164" s="46"/>
      <c r="D164" s="42" t="s">
        <v>41</v>
      </c>
      <c r="E164" s="43">
        <f aca="true" t="shared" si="36" ref="E164:J164">E165</f>
        <v>0</v>
      </c>
      <c r="F164" s="43">
        <f t="shared" si="36"/>
        <v>0</v>
      </c>
      <c r="G164" s="43">
        <f t="shared" si="36"/>
        <v>0</v>
      </c>
      <c r="H164" s="43">
        <f t="shared" si="36"/>
        <v>0</v>
      </c>
      <c r="I164" s="43">
        <f t="shared" si="36"/>
        <v>0</v>
      </c>
      <c r="J164" s="44">
        <f t="shared" si="36"/>
        <v>0</v>
      </c>
      <c r="K164" s="11"/>
      <c r="L164" s="68"/>
    </row>
    <row r="165" spans="1:12" ht="15" customHeight="1" hidden="1">
      <c r="A165" s="40"/>
      <c r="B165" s="108"/>
      <c r="C165" s="19">
        <v>6050</v>
      </c>
      <c r="D165" s="42" t="s">
        <v>16</v>
      </c>
      <c r="E165" s="43">
        <f>F165:F166+G165:G166+H165:H166+I165:I166+J165:J166</f>
        <v>0</v>
      </c>
      <c r="F165" s="43"/>
      <c r="G165" s="43"/>
      <c r="H165" s="43"/>
      <c r="I165" s="43"/>
      <c r="J165" s="44"/>
      <c r="K165" s="11"/>
      <c r="L165" s="68"/>
    </row>
    <row r="166" spans="1:12" ht="14.25" customHeight="1" hidden="1">
      <c r="A166" s="45"/>
      <c r="B166" s="107">
        <v>85295</v>
      </c>
      <c r="C166" s="46"/>
      <c r="D166" s="42" t="s">
        <v>34</v>
      </c>
      <c r="E166" s="43">
        <f aca="true" t="shared" si="37" ref="E166:J166">E167+E169</f>
        <v>0</v>
      </c>
      <c r="F166" s="43">
        <f t="shared" si="37"/>
        <v>0</v>
      </c>
      <c r="G166" s="43">
        <f t="shared" si="37"/>
        <v>0</v>
      </c>
      <c r="H166" s="43">
        <f t="shared" si="37"/>
        <v>0</v>
      </c>
      <c r="I166" s="43">
        <f t="shared" si="37"/>
        <v>0</v>
      </c>
      <c r="J166" s="44">
        <f t="shared" si="37"/>
        <v>0</v>
      </c>
      <c r="K166" s="11"/>
      <c r="L166" s="68"/>
    </row>
    <row r="167" spans="1:12" ht="14.25" customHeight="1" hidden="1">
      <c r="A167" s="45"/>
      <c r="B167" s="107"/>
      <c r="C167" s="19">
        <v>6057</v>
      </c>
      <c r="D167" s="42" t="s">
        <v>16</v>
      </c>
      <c r="E167" s="43">
        <f aca="true" t="shared" si="38" ref="E167:J167">E168</f>
        <v>0</v>
      </c>
      <c r="F167" s="43">
        <f t="shared" si="38"/>
        <v>0</v>
      </c>
      <c r="G167" s="43">
        <f t="shared" si="38"/>
        <v>0</v>
      </c>
      <c r="H167" s="43">
        <f t="shared" si="38"/>
        <v>0</v>
      </c>
      <c r="I167" s="43">
        <f t="shared" si="38"/>
        <v>0</v>
      </c>
      <c r="J167" s="43">
        <f t="shared" si="38"/>
        <v>0</v>
      </c>
      <c r="K167" s="11"/>
      <c r="L167" s="68"/>
    </row>
    <row r="168" spans="1:12" ht="18" customHeight="1" hidden="1">
      <c r="A168" s="45"/>
      <c r="B168" s="45"/>
      <c r="C168" s="46"/>
      <c r="D168" s="47" t="s">
        <v>167</v>
      </c>
      <c r="E168" s="15">
        <f>F168+G168+H168+I168</f>
        <v>0</v>
      </c>
      <c r="F168" s="15"/>
      <c r="G168" s="15"/>
      <c r="H168" s="15"/>
      <c r="I168" s="15">
        <v>0</v>
      </c>
      <c r="J168" s="17">
        <v>0</v>
      </c>
      <c r="K168" s="17"/>
      <c r="L168" s="68"/>
    </row>
    <row r="169" spans="1:12" ht="15" customHeight="1" hidden="1">
      <c r="A169" s="45"/>
      <c r="B169" s="45"/>
      <c r="C169" s="19">
        <v>6059</v>
      </c>
      <c r="D169" s="42" t="s">
        <v>12</v>
      </c>
      <c r="E169" s="43">
        <f aca="true" t="shared" si="39" ref="E169:J169">E170</f>
        <v>0</v>
      </c>
      <c r="F169" s="43">
        <f t="shared" si="39"/>
        <v>0</v>
      </c>
      <c r="G169" s="43">
        <f t="shared" si="39"/>
        <v>0</v>
      </c>
      <c r="H169" s="43">
        <f t="shared" si="39"/>
        <v>0</v>
      </c>
      <c r="I169" s="43">
        <f t="shared" si="39"/>
        <v>0</v>
      </c>
      <c r="J169" s="43">
        <f t="shared" si="39"/>
        <v>0</v>
      </c>
      <c r="K169" s="11"/>
      <c r="L169" s="68"/>
    </row>
    <row r="170" spans="1:12" ht="18.75" customHeight="1" hidden="1">
      <c r="A170" s="41"/>
      <c r="B170" s="45"/>
      <c r="C170" s="19"/>
      <c r="D170" s="47" t="s">
        <v>167</v>
      </c>
      <c r="E170" s="15">
        <f>F170+G170+H170+I170</f>
        <v>0</v>
      </c>
      <c r="F170" s="15"/>
      <c r="G170" s="15">
        <v>0</v>
      </c>
      <c r="H170" s="15"/>
      <c r="I170" s="15"/>
      <c r="J170" s="17">
        <v>0</v>
      </c>
      <c r="K170" s="17"/>
      <c r="L170" s="68"/>
    </row>
    <row r="171" spans="1:12" ht="27.75" customHeight="1">
      <c r="A171" s="172" t="s">
        <v>42</v>
      </c>
      <c r="B171" s="48"/>
      <c r="C171" s="20"/>
      <c r="D171" s="9" t="s">
        <v>43</v>
      </c>
      <c r="E171" s="10">
        <f aca="true" t="shared" si="40" ref="E171:K171">E172+E185+E202+E212+E229+E207</f>
        <v>2437985.48</v>
      </c>
      <c r="F171" s="10">
        <f t="shared" si="40"/>
        <v>47200</v>
      </c>
      <c r="G171" s="10">
        <f t="shared" si="40"/>
        <v>527785.48</v>
      </c>
      <c r="H171" s="10">
        <f t="shared" si="40"/>
        <v>0</v>
      </c>
      <c r="I171" s="10">
        <f t="shared" si="40"/>
        <v>1863000</v>
      </c>
      <c r="J171" s="10">
        <f t="shared" si="40"/>
        <v>0</v>
      </c>
      <c r="K171" s="11">
        <f t="shared" si="40"/>
        <v>0</v>
      </c>
      <c r="L171" s="68"/>
    </row>
    <row r="172" spans="1:12" ht="21" customHeight="1">
      <c r="A172" s="172"/>
      <c r="B172" s="169" t="s">
        <v>44</v>
      </c>
      <c r="C172" s="20"/>
      <c r="D172" s="9" t="s">
        <v>45</v>
      </c>
      <c r="E172" s="10">
        <f>E173+E179+E181+E183</f>
        <v>508432.54000000004</v>
      </c>
      <c r="F172" s="10">
        <f aca="true" t="shared" si="41" ref="F172:K172">F173+F179+F181+F183</f>
        <v>0</v>
      </c>
      <c r="G172" s="10">
        <f t="shared" si="41"/>
        <v>245432.54</v>
      </c>
      <c r="H172" s="10">
        <f t="shared" si="41"/>
        <v>0</v>
      </c>
      <c r="I172" s="10">
        <f t="shared" si="41"/>
        <v>263000</v>
      </c>
      <c r="J172" s="10">
        <f t="shared" si="41"/>
        <v>0</v>
      </c>
      <c r="K172" s="11">
        <f t="shared" si="41"/>
        <v>0</v>
      </c>
      <c r="L172" s="68"/>
    </row>
    <row r="173" spans="1:12" ht="16.5" customHeight="1">
      <c r="A173" s="172"/>
      <c r="B173" s="169"/>
      <c r="C173" s="20">
        <v>6050</v>
      </c>
      <c r="D173" s="9" t="s">
        <v>16</v>
      </c>
      <c r="E173" s="10">
        <f aca="true" t="shared" si="42" ref="E173:K173">E174+E175+E176+E177+E178</f>
        <v>0</v>
      </c>
      <c r="F173" s="10">
        <f t="shared" si="42"/>
        <v>0</v>
      </c>
      <c r="G173" s="10">
        <f t="shared" si="42"/>
        <v>0</v>
      </c>
      <c r="H173" s="10">
        <f t="shared" si="42"/>
        <v>0</v>
      </c>
      <c r="I173" s="10">
        <f t="shared" si="42"/>
        <v>0</v>
      </c>
      <c r="J173" s="10">
        <f t="shared" si="42"/>
        <v>0</v>
      </c>
      <c r="K173" s="11">
        <f t="shared" si="42"/>
        <v>0</v>
      </c>
      <c r="L173" s="68"/>
    </row>
    <row r="174" spans="1:12" ht="25.5" customHeight="1">
      <c r="A174" s="172"/>
      <c r="B174" s="169"/>
      <c r="C174" s="20"/>
      <c r="D174" s="14" t="s">
        <v>191</v>
      </c>
      <c r="E174" s="24">
        <f>F174+G174+H174+I174</f>
        <v>0</v>
      </c>
      <c r="F174" s="24">
        <v>0</v>
      </c>
      <c r="G174" s="24">
        <v>0</v>
      </c>
      <c r="H174" s="10"/>
      <c r="I174" s="10"/>
      <c r="J174" s="11"/>
      <c r="K174" s="11"/>
      <c r="L174" s="68"/>
    </row>
    <row r="175" spans="1:12" ht="13.5" customHeight="1" hidden="1">
      <c r="A175" s="172"/>
      <c r="B175" s="169"/>
      <c r="C175" s="20"/>
      <c r="D175" s="14" t="s">
        <v>46</v>
      </c>
      <c r="E175" s="15"/>
      <c r="F175" s="15"/>
      <c r="G175" s="15"/>
      <c r="H175" s="15"/>
      <c r="I175" s="15"/>
      <c r="J175" s="17"/>
      <c r="K175" s="17"/>
      <c r="L175" s="68"/>
    </row>
    <row r="176" spans="1:12" ht="15" customHeight="1" hidden="1">
      <c r="A176" s="172"/>
      <c r="B176" s="169"/>
      <c r="C176" s="20"/>
      <c r="D176" s="14" t="s">
        <v>103</v>
      </c>
      <c r="E176" s="15">
        <f>F176+G176+H176+I176</f>
        <v>0</v>
      </c>
      <c r="F176" s="15"/>
      <c r="G176" s="15"/>
      <c r="H176" s="15"/>
      <c r="I176" s="15"/>
      <c r="J176" s="17"/>
      <c r="K176" s="17"/>
      <c r="L176" s="68"/>
    </row>
    <row r="177" spans="1:12" ht="50.25" customHeight="1" hidden="1">
      <c r="A177" s="172"/>
      <c r="B177" s="169"/>
      <c r="C177" s="20"/>
      <c r="D177" s="14" t="s">
        <v>104</v>
      </c>
      <c r="E177" s="15">
        <f>F177+G177+H177+I177</f>
        <v>0</v>
      </c>
      <c r="F177" s="15"/>
      <c r="G177" s="15">
        <v>0</v>
      </c>
      <c r="H177" s="15"/>
      <c r="I177" s="15"/>
      <c r="J177" s="17"/>
      <c r="K177" s="17"/>
      <c r="L177" s="68"/>
    </row>
    <row r="178" spans="1:12" ht="27" customHeight="1" hidden="1">
      <c r="A178" s="172"/>
      <c r="B178" s="169"/>
      <c r="C178" s="20"/>
      <c r="D178" s="14" t="s">
        <v>47</v>
      </c>
      <c r="E178" s="15">
        <f>F178+G178+H178+I178</f>
        <v>0</v>
      </c>
      <c r="F178" s="15"/>
      <c r="G178" s="15">
        <v>0</v>
      </c>
      <c r="H178" s="15"/>
      <c r="I178" s="15"/>
      <c r="J178" s="17"/>
      <c r="K178" s="17"/>
      <c r="L178" s="68"/>
    </row>
    <row r="179" spans="1:12" ht="12.75" customHeight="1">
      <c r="A179" s="172"/>
      <c r="B179" s="169"/>
      <c r="C179" s="20" t="s">
        <v>48</v>
      </c>
      <c r="D179" s="9" t="s">
        <v>16</v>
      </c>
      <c r="E179" s="10">
        <f aca="true" t="shared" si="43" ref="E179:J179">E180</f>
        <v>263000</v>
      </c>
      <c r="F179" s="10">
        <f t="shared" si="43"/>
        <v>0</v>
      </c>
      <c r="G179" s="10">
        <f t="shared" si="43"/>
        <v>0</v>
      </c>
      <c r="H179" s="10">
        <f t="shared" si="43"/>
        <v>0</v>
      </c>
      <c r="I179" s="10">
        <f t="shared" si="43"/>
        <v>263000</v>
      </c>
      <c r="J179" s="11">
        <f t="shared" si="43"/>
        <v>0</v>
      </c>
      <c r="K179" s="11"/>
      <c r="L179" s="68"/>
    </row>
    <row r="180" spans="1:12" ht="26.25" customHeight="1">
      <c r="A180" s="172"/>
      <c r="B180" s="169"/>
      <c r="C180" s="20"/>
      <c r="D180" s="14" t="s">
        <v>186</v>
      </c>
      <c r="E180" s="15">
        <f>F180+G180+H180+I180</f>
        <v>263000</v>
      </c>
      <c r="F180" s="12"/>
      <c r="G180" s="12"/>
      <c r="H180" s="12"/>
      <c r="I180" s="15">
        <v>263000</v>
      </c>
      <c r="J180" s="16"/>
      <c r="K180" s="16"/>
      <c r="L180" s="68"/>
    </row>
    <row r="181" spans="1:12" ht="15" customHeight="1">
      <c r="A181" s="172"/>
      <c r="B181" s="169"/>
      <c r="C181" s="20" t="s">
        <v>49</v>
      </c>
      <c r="D181" s="9" t="s">
        <v>16</v>
      </c>
      <c r="E181" s="10">
        <f aca="true" t="shared" si="44" ref="E181:J181">E182</f>
        <v>245432.54</v>
      </c>
      <c r="F181" s="10">
        <f t="shared" si="44"/>
        <v>0</v>
      </c>
      <c r="G181" s="10">
        <f t="shared" si="44"/>
        <v>245432.54</v>
      </c>
      <c r="H181" s="10">
        <f t="shared" si="44"/>
        <v>0</v>
      </c>
      <c r="I181" s="10">
        <f t="shared" si="44"/>
        <v>0</v>
      </c>
      <c r="J181" s="11">
        <f t="shared" si="44"/>
        <v>0</v>
      </c>
      <c r="K181" s="11"/>
      <c r="L181" s="68"/>
    </row>
    <row r="182" spans="1:12" ht="30.75" customHeight="1">
      <c r="A182" s="172"/>
      <c r="B182" s="175"/>
      <c r="C182" s="20"/>
      <c r="D182" s="14" t="s">
        <v>186</v>
      </c>
      <c r="E182" s="15">
        <f>F182+G182+H182+I182</f>
        <v>245432.54</v>
      </c>
      <c r="F182" s="15"/>
      <c r="G182" s="15">
        <v>245432.54</v>
      </c>
      <c r="H182" s="12"/>
      <c r="I182" s="12"/>
      <c r="J182" s="16">
        <v>0</v>
      </c>
      <c r="K182" s="16"/>
      <c r="L182" s="68"/>
    </row>
    <row r="183" spans="1:12" ht="17.25" customHeight="1">
      <c r="A183" s="172"/>
      <c r="B183" s="118"/>
      <c r="C183" s="20">
        <v>6060</v>
      </c>
      <c r="D183" s="9" t="s">
        <v>53</v>
      </c>
      <c r="E183" s="12">
        <f>E184</f>
        <v>0</v>
      </c>
      <c r="F183" s="12">
        <f aca="true" t="shared" si="45" ref="F183:K183">F184</f>
        <v>0</v>
      </c>
      <c r="G183" s="12">
        <f t="shared" si="45"/>
        <v>0</v>
      </c>
      <c r="H183" s="12">
        <f t="shared" si="45"/>
        <v>0</v>
      </c>
      <c r="I183" s="12">
        <f t="shared" si="45"/>
        <v>0</v>
      </c>
      <c r="J183" s="12">
        <f t="shared" si="45"/>
        <v>0</v>
      </c>
      <c r="K183" s="16">
        <f t="shared" si="45"/>
        <v>0</v>
      </c>
      <c r="L183" s="68"/>
    </row>
    <row r="184" spans="1:12" ht="23.25" customHeight="1">
      <c r="A184" s="172"/>
      <c r="B184" s="118"/>
      <c r="C184" s="20"/>
      <c r="D184" s="33" t="s">
        <v>146</v>
      </c>
      <c r="E184" s="15">
        <f>F184+G184+H184+I184</f>
        <v>0</v>
      </c>
      <c r="F184" s="52">
        <v>0</v>
      </c>
      <c r="G184" s="52"/>
      <c r="H184" s="28"/>
      <c r="I184" s="28"/>
      <c r="J184" s="29"/>
      <c r="K184" s="29"/>
      <c r="L184" s="68"/>
    </row>
    <row r="185" spans="1:12" ht="17.25" customHeight="1">
      <c r="A185" s="173"/>
      <c r="B185" s="176">
        <v>90002</v>
      </c>
      <c r="C185" s="20"/>
      <c r="D185" s="158" t="s">
        <v>50</v>
      </c>
      <c r="E185" s="56">
        <f>E186+E188+E193+E200+E198</f>
        <v>0</v>
      </c>
      <c r="F185" s="56">
        <f aca="true" t="shared" si="46" ref="F185:K185">F186+F188+F193+F200+F198</f>
        <v>0</v>
      </c>
      <c r="G185" s="56">
        <f t="shared" si="46"/>
        <v>0</v>
      </c>
      <c r="H185" s="56">
        <f t="shared" si="46"/>
        <v>0</v>
      </c>
      <c r="I185" s="56">
        <f t="shared" si="46"/>
        <v>0</v>
      </c>
      <c r="J185" s="56">
        <f t="shared" si="46"/>
        <v>0</v>
      </c>
      <c r="K185" s="56">
        <f t="shared" si="46"/>
        <v>0</v>
      </c>
      <c r="L185" s="127"/>
    </row>
    <row r="186" spans="1:12" ht="12.75" customHeight="1" hidden="1">
      <c r="A186" s="173"/>
      <c r="B186" s="173"/>
      <c r="C186" s="19" t="s">
        <v>32</v>
      </c>
      <c r="D186" s="9" t="s">
        <v>16</v>
      </c>
      <c r="E186" s="10">
        <f>E187</f>
        <v>0</v>
      </c>
      <c r="F186" s="10">
        <f>F187</f>
        <v>0</v>
      </c>
      <c r="G186" s="10">
        <f>G187</f>
        <v>0</v>
      </c>
      <c r="H186" s="10">
        <f>H187</f>
        <v>0</v>
      </c>
      <c r="I186" s="10">
        <f>I187</f>
        <v>0</v>
      </c>
      <c r="J186" s="11"/>
      <c r="K186" s="11"/>
      <c r="L186" s="68"/>
    </row>
    <row r="187" spans="1:12" ht="19.5" customHeight="1" hidden="1">
      <c r="A187" s="173"/>
      <c r="B187" s="173"/>
      <c r="C187" s="46"/>
      <c r="D187" s="50" t="s">
        <v>105</v>
      </c>
      <c r="E187" s="59">
        <f>F187+G187+H187+I187</f>
        <v>0</v>
      </c>
      <c r="F187" s="15"/>
      <c r="G187" s="15"/>
      <c r="H187" s="24"/>
      <c r="I187" s="15"/>
      <c r="J187" s="17"/>
      <c r="K187" s="17"/>
      <c r="L187" s="68"/>
    </row>
    <row r="188" spans="1:12" ht="19.5" customHeight="1" hidden="1">
      <c r="A188" s="173"/>
      <c r="B188" s="173"/>
      <c r="C188" s="19">
        <v>6057</v>
      </c>
      <c r="D188" s="9" t="s">
        <v>51</v>
      </c>
      <c r="E188" s="10">
        <f>E192+E191+E190+E189</f>
        <v>0</v>
      </c>
      <c r="F188" s="10">
        <f aca="true" t="shared" si="47" ref="F188:K188">F192+F191+F190+F189</f>
        <v>0</v>
      </c>
      <c r="G188" s="10">
        <f t="shared" si="47"/>
        <v>0</v>
      </c>
      <c r="H188" s="10">
        <f t="shared" si="47"/>
        <v>0</v>
      </c>
      <c r="I188" s="10">
        <f t="shared" si="47"/>
        <v>0</v>
      </c>
      <c r="J188" s="10">
        <f t="shared" si="47"/>
        <v>0</v>
      </c>
      <c r="K188" s="11">
        <f t="shared" si="47"/>
        <v>0</v>
      </c>
      <c r="L188" s="68"/>
    </row>
    <row r="189" spans="1:12" ht="12.75" customHeight="1" hidden="1">
      <c r="A189" s="173"/>
      <c r="B189" s="173"/>
      <c r="C189" s="19"/>
      <c r="D189" s="33" t="s">
        <v>106</v>
      </c>
      <c r="E189" s="24">
        <f>F189+G189+H189+I189</f>
        <v>0</v>
      </c>
      <c r="F189" s="24"/>
      <c r="G189" s="24"/>
      <c r="H189" s="24"/>
      <c r="I189" s="24">
        <v>0</v>
      </c>
      <c r="J189" s="32"/>
      <c r="K189" s="32"/>
      <c r="L189" s="68"/>
    </row>
    <row r="190" spans="1:12" ht="36.75" customHeight="1" hidden="1">
      <c r="A190" s="173"/>
      <c r="B190" s="173"/>
      <c r="C190" s="19"/>
      <c r="D190" s="50" t="s">
        <v>123</v>
      </c>
      <c r="E190" s="59">
        <f>F190+G190+H190+I190</f>
        <v>0</v>
      </c>
      <c r="F190" s="15"/>
      <c r="G190" s="15"/>
      <c r="H190" s="24"/>
      <c r="I190" s="15">
        <v>0</v>
      </c>
      <c r="J190" s="17"/>
      <c r="K190" s="17"/>
      <c r="L190" s="68"/>
    </row>
    <row r="191" spans="1:12" ht="19.5" customHeight="1" hidden="1">
      <c r="A191" s="173"/>
      <c r="B191" s="173"/>
      <c r="C191" s="19"/>
      <c r="D191" s="50" t="s">
        <v>138</v>
      </c>
      <c r="E191" s="59">
        <f>F191+G191+H191+I191</f>
        <v>0</v>
      </c>
      <c r="F191" s="15"/>
      <c r="G191" s="15"/>
      <c r="H191" s="24"/>
      <c r="I191" s="15">
        <v>0</v>
      </c>
      <c r="J191" s="17"/>
      <c r="K191" s="17"/>
      <c r="L191" s="68"/>
    </row>
    <row r="192" spans="1:12" ht="27" customHeight="1" hidden="1">
      <c r="A192" s="173"/>
      <c r="B192" s="173"/>
      <c r="C192" s="20"/>
      <c r="D192" s="51" t="s">
        <v>139</v>
      </c>
      <c r="E192" s="59">
        <f>F192+G192+H192+I192</f>
        <v>0</v>
      </c>
      <c r="F192" s="15"/>
      <c r="G192" s="15"/>
      <c r="H192" s="24"/>
      <c r="I192" s="15">
        <v>0</v>
      </c>
      <c r="J192" s="17"/>
      <c r="K192" s="17"/>
      <c r="L192" s="68"/>
    </row>
    <row r="193" spans="1:12" ht="18.75" customHeight="1" hidden="1">
      <c r="A193" s="173"/>
      <c r="B193" s="173"/>
      <c r="C193" s="19">
        <v>6059</v>
      </c>
      <c r="D193" s="9" t="s">
        <v>51</v>
      </c>
      <c r="E193" s="10">
        <f>E197+E196+E195+E194</f>
        <v>0</v>
      </c>
      <c r="F193" s="10">
        <f aca="true" t="shared" si="48" ref="F193:K193">F197+F196+F195+F194</f>
        <v>0</v>
      </c>
      <c r="G193" s="10">
        <f t="shared" si="48"/>
        <v>0</v>
      </c>
      <c r="H193" s="10">
        <f t="shared" si="48"/>
        <v>0</v>
      </c>
      <c r="I193" s="10">
        <f t="shared" si="48"/>
        <v>0</v>
      </c>
      <c r="J193" s="10">
        <f t="shared" si="48"/>
        <v>0</v>
      </c>
      <c r="K193" s="11">
        <f t="shared" si="48"/>
        <v>0</v>
      </c>
      <c r="L193" s="68"/>
    </row>
    <row r="194" spans="1:12" ht="16.5" customHeight="1" hidden="1">
      <c r="A194" s="173"/>
      <c r="B194" s="173"/>
      <c r="C194" s="19"/>
      <c r="D194" s="50" t="s">
        <v>107</v>
      </c>
      <c r="E194" s="24">
        <f>F194+G194+H194+I194</f>
        <v>0</v>
      </c>
      <c r="F194" s="24"/>
      <c r="G194" s="24">
        <v>0</v>
      </c>
      <c r="H194" s="24"/>
      <c r="I194" s="24"/>
      <c r="J194" s="32"/>
      <c r="K194" s="32"/>
      <c r="L194" s="68"/>
    </row>
    <row r="195" spans="1:12" ht="37.5" customHeight="1" hidden="1">
      <c r="A195" s="173"/>
      <c r="B195" s="173"/>
      <c r="C195" s="19"/>
      <c r="D195" s="50" t="s">
        <v>123</v>
      </c>
      <c r="E195" s="59">
        <f>F195+G195+H195+I195</f>
        <v>0</v>
      </c>
      <c r="F195" s="15"/>
      <c r="G195" s="15">
        <v>0</v>
      </c>
      <c r="H195" s="24"/>
      <c r="I195" s="15"/>
      <c r="J195" s="17"/>
      <c r="K195" s="17"/>
      <c r="L195" s="68"/>
    </row>
    <row r="196" spans="1:12" ht="18" customHeight="1" hidden="1">
      <c r="A196" s="173"/>
      <c r="B196" s="45"/>
      <c r="C196" s="19"/>
      <c r="D196" s="50" t="s">
        <v>138</v>
      </c>
      <c r="E196" s="72">
        <f>F196+G196+H196+I196</f>
        <v>0</v>
      </c>
      <c r="F196" s="52"/>
      <c r="G196" s="52">
        <v>0</v>
      </c>
      <c r="H196" s="53"/>
      <c r="I196" s="52"/>
      <c r="J196" s="54"/>
      <c r="K196" s="17"/>
      <c r="L196" s="68"/>
    </row>
    <row r="197" spans="1:12" ht="26.25" customHeight="1" hidden="1">
      <c r="A197" s="173"/>
      <c r="B197" s="41"/>
      <c r="C197" s="46"/>
      <c r="D197" s="51" t="s">
        <v>139</v>
      </c>
      <c r="E197" s="72">
        <f>F197+G197+H197+I197</f>
        <v>0</v>
      </c>
      <c r="F197" s="52"/>
      <c r="G197" s="52">
        <v>0</v>
      </c>
      <c r="H197" s="53"/>
      <c r="I197" s="52"/>
      <c r="J197" s="54"/>
      <c r="K197" s="17"/>
      <c r="L197" s="68"/>
    </row>
    <row r="198" spans="1:12" ht="26.25" customHeight="1" hidden="1">
      <c r="A198" s="173"/>
      <c r="B198" s="141"/>
      <c r="C198" s="20">
        <v>6067</v>
      </c>
      <c r="D198" s="142" t="s">
        <v>13</v>
      </c>
      <c r="E198" s="73">
        <f>E199</f>
        <v>0</v>
      </c>
      <c r="F198" s="73">
        <f aca="true" t="shared" si="49" ref="F198:K198">F199</f>
        <v>0</v>
      </c>
      <c r="G198" s="73">
        <f t="shared" si="49"/>
        <v>0</v>
      </c>
      <c r="H198" s="73">
        <f t="shared" si="49"/>
        <v>0</v>
      </c>
      <c r="I198" s="73">
        <f t="shared" si="49"/>
        <v>0</v>
      </c>
      <c r="J198" s="73">
        <f t="shared" si="49"/>
        <v>0</v>
      </c>
      <c r="K198" s="73">
        <f t="shared" si="49"/>
        <v>0</v>
      </c>
      <c r="L198" s="68"/>
    </row>
    <row r="199" spans="1:12" ht="35.25" customHeight="1" hidden="1">
      <c r="A199" s="173"/>
      <c r="B199" s="141"/>
      <c r="C199" s="139"/>
      <c r="D199" s="50" t="s">
        <v>123</v>
      </c>
      <c r="E199" s="72">
        <f>F199+G199+H199+I199</f>
        <v>0</v>
      </c>
      <c r="F199" s="52"/>
      <c r="G199" s="52"/>
      <c r="H199" s="53"/>
      <c r="I199" s="52">
        <v>0</v>
      </c>
      <c r="J199" s="54"/>
      <c r="K199" s="17"/>
      <c r="L199" s="68"/>
    </row>
    <row r="200" spans="1:12" ht="24" customHeight="1" hidden="1">
      <c r="A200" s="173"/>
      <c r="B200" s="71"/>
      <c r="C200" s="13">
        <v>6069</v>
      </c>
      <c r="D200" s="142" t="s">
        <v>13</v>
      </c>
      <c r="E200" s="143">
        <f aca="true" t="shared" si="50" ref="E200:K200">E201</f>
        <v>0</v>
      </c>
      <c r="F200" s="143">
        <f t="shared" si="50"/>
        <v>0</v>
      </c>
      <c r="G200" s="143">
        <f t="shared" si="50"/>
        <v>0</v>
      </c>
      <c r="H200" s="143">
        <f t="shared" si="50"/>
        <v>0</v>
      </c>
      <c r="I200" s="143">
        <f t="shared" si="50"/>
        <v>0</v>
      </c>
      <c r="J200" s="143">
        <f t="shared" si="50"/>
        <v>0</v>
      </c>
      <c r="K200" s="126">
        <f t="shared" si="50"/>
        <v>0</v>
      </c>
      <c r="L200" s="68"/>
    </row>
    <row r="201" spans="1:12" ht="41.25" customHeight="1" hidden="1">
      <c r="A201" s="173"/>
      <c r="B201" s="41"/>
      <c r="C201" s="19"/>
      <c r="D201" s="50" t="s">
        <v>123</v>
      </c>
      <c r="E201" s="72">
        <f>F201+G201+H201+I201</f>
        <v>0</v>
      </c>
      <c r="F201" s="52"/>
      <c r="G201" s="52">
        <v>0</v>
      </c>
      <c r="H201" s="53"/>
      <c r="I201" s="52"/>
      <c r="J201" s="54"/>
      <c r="K201" s="17"/>
      <c r="L201" s="68"/>
    </row>
    <row r="202" spans="1:12" ht="16.5" customHeight="1">
      <c r="A202" s="173"/>
      <c r="B202" s="40">
        <v>90004</v>
      </c>
      <c r="C202" s="20"/>
      <c r="D202" s="160" t="s">
        <v>52</v>
      </c>
      <c r="E202" s="73">
        <f aca="true" t="shared" si="51" ref="E202:J202">E203+E205</f>
        <v>7200</v>
      </c>
      <c r="F202" s="73">
        <f t="shared" si="51"/>
        <v>7200</v>
      </c>
      <c r="G202" s="73">
        <f t="shared" si="51"/>
        <v>0</v>
      </c>
      <c r="H202" s="73">
        <f t="shared" si="51"/>
        <v>0</v>
      </c>
      <c r="I202" s="73">
        <f t="shared" si="51"/>
        <v>0</v>
      </c>
      <c r="J202" s="73">
        <f t="shared" si="51"/>
        <v>0</v>
      </c>
      <c r="K202" s="124"/>
      <c r="L202" s="68"/>
    </row>
    <row r="203" spans="1:12" ht="18" customHeight="1">
      <c r="A203" s="173"/>
      <c r="B203" s="45"/>
      <c r="C203" s="20">
        <v>6050</v>
      </c>
      <c r="D203" s="9" t="s">
        <v>16</v>
      </c>
      <c r="E203" s="10">
        <f aca="true" t="shared" si="52" ref="E203:J203">E204</f>
        <v>200</v>
      </c>
      <c r="F203" s="10">
        <f t="shared" si="52"/>
        <v>200</v>
      </c>
      <c r="G203" s="10">
        <f t="shared" si="52"/>
        <v>0</v>
      </c>
      <c r="H203" s="10">
        <f t="shared" si="52"/>
        <v>0</v>
      </c>
      <c r="I203" s="10">
        <f t="shared" si="52"/>
        <v>0</v>
      </c>
      <c r="J203" s="10">
        <f t="shared" si="52"/>
        <v>0</v>
      </c>
      <c r="K203" s="11"/>
      <c r="L203" s="68"/>
    </row>
    <row r="204" spans="1:12" ht="27.75" customHeight="1">
      <c r="A204" s="173"/>
      <c r="B204" s="135"/>
      <c r="C204" s="134"/>
      <c r="D204" s="9" t="s">
        <v>19</v>
      </c>
      <c r="E204" s="137">
        <f>F204+G204+H204+I204</f>
        <v>200</v>
      </c>
      <c r="F204" s="104">
        <v>200</v>
      </c>
      <c r="G204" s="104"/>
      <c r="H204" s="104"/>
      <c r="I204" s="104"/>
      <c r="J204" s="32"/>
      <c r="K204" s="32"/>
      <c r="L204" s="68"/>
    </row>
    <row r="205" spans="1:12" ht="27.75" customHeight="1">
      <c r="A205" s="173"/>
      <c r="B205" s="135"/>
      <c r="C205" s="20">
        <v>6060</v>
      </c>
      <c r="D205" s="9" t="s">
        <v>168</v>
      </c>
      <c r="E205" s="136">
        <f>F205+G205+H205+I205</f>
        <v>7000</v>
      </c>
      <c r="F205" s="10">
        <f>F206</f>
        <v>7000</v>
      </c>
      <c r="G205" s="10"/>
      <c r="H205" s="10"/>
      <c r="I205" s="10"/>
      <c r="J205" s="11"/>
      <c r="K205" s="11"/>
      <c r="L205" s="128"/>
    </row>
    <row r="206" spans="1:12" ht="31.5" customHeight="1">
      <c r="A206" s="173"/>
      <c r="B206" s="41"/>
      <c r="C206" s="19"/>
      <c r="D206" s="9" t="s">
        <v>19</v>
      </c>
      <c r="E206" s="59">
        <f>F206+G206+H206+I206</f>
        <v>7000</v>
      </c>
      <c r="F206" s="15">
        <v>7000</v>
      </c>
      <c r="G206" s="15"/>
      <c r="H206" s="24"/>
      <c r="I206" s="15"/>
      <c r="J206" s="17"/>
      <c r="K206" s="17"/>
      <c r="L206" s="68"/>
    </row>
    <row r="207" spans="1:12" s="70" customFormat="1" ht="18" customHeight="1">
      <c r="A207" s="173"/>
      <c r="B207" s="105">
        <v>90008</v>
      </c>
      <c r="C207" s="20"/>
      <c r="D207" s="21" t="s">
        <v>144</v>
      </c>
      <c r="E207" s="73">
        <f>E208+E210</f>
        <v>1882352.94</v>
      </c>
      <c r="F207" s="73">
        <f aca="true" t="shared" si="53" ref="F207:K207">F208+F210</f>
        <v>0</v>
      </c>
      <c r="G207" s="73">
        <f t="shared" si="53"/>
        <v>282352.94</v>
      </c>
      <c r="H207" s="73">
        <f t="shared" si="53"/>
        <v>0</v>
      </c>
      <c r="I207" s="73">
        <f t="shared" si="53"/>
        <v>1600000</v>
      </c>
      <c r="J207" s="73">
        <f t="shared" si="53"/>
        <v>0</v>
      </c>
      <c r="K207" s="74">
        <f t="shared" si="53"/>
        <v>0</v>
      </c>
      <c r="L207" s="128"/>
    </row>
    <row r="208" spans="1:12" ht="16.5" customHeight="1">
      <c r="A208" s="173"/>
      <c r="B208" s="106"/>
      <c r="C208" s="20">
        <v>6057</v>
      </c>
      <c r="D208" s="9" t="s">
        <v>16</v>
      </c>
      <c r="E208" s="73">
        <f>E209</f>
        <v>1600000</v>
      </c>
      <c r="F208" s="73">
        <f aca="true" t="shared" si="54" ref="F208:K208">F209</f>
        <v>0</v>
      </c>
      <c r="G208" s="73">
        <f t="shared" si="54"/>
        <v>0</v>
      </c>
      <c r="H208" s="73">
        <f t="shared" si="54"/>
        <v>0</v>
      </c>
      <c r="I208" s="73">
        <f t="shared" si="54"/>
        <v>1600000</v>
      </c>
      <c r="J208" s="73">
        <f t="shared" si="54"/>
        <v>0</v>
      </c>
      <c r="K208" s="74">
        <f t="shared" si="54"/>
        <v>0</v>
      </c>
      <c r="L208" s="68"/>
    </row>
    <row r="209" spans="1:12" ht="31.5" customHeight="1">
      <c r="A209" s="173"/>
      <c r="B209" s="106"/>
      <c r="C209" s="114"/>
      <c r="D209" s="33" t="s">
        <v>145</v>
      </c>
      <c r="E209" s="72">
        <f>F209+G209+H209+I209+J209</f>
        <v>1600000</v>
      </c>
      <c r="F209" s="72"/>
      <c r="G209" s="72">
        <v>0</v>
      </c>
      <c r="H209" s="72">
        <v>0</v>
      </c>
      <c r="I209" s="72">
        <v>1600000</v>
      </c>
      <c r="J209" s="72">
        <f>K209+L209+M209+N209+O209</f>
        <v>0</v>
      </c>
      <c r="K209" s="125">
        <f>L209+M209+N209+O209+P209</f>
        <v>0</v>
      </c>
      <c r="L209" s="68"/>
    </row>
    <row r="210" spans="1:12" ht="15.75" customHeight="1">
      <c r="A210" s="173"/>
      <c r="B210" s="106"/>
      <c r="C210" s="20">
        <v>6059</v>
      </c>
      <c r="D210" s="9" t="s">
        <v>16</v>
      </c>
      <c r="E210" s="73">
        <f>E211</f>
        <v>282352.94</v>
      </c>
      <c r="F210" s="73">
        <f aca="true" t="shared" si="55" ref="F210:K210">F211</f>
        <v>0</v>
      </c>
      <c r="G210" s="73">
        <f t="shared" si="55"/>
        <v>282352.94</v>
      </c>
      <c r="H210" s="73">
        <f t="shared" si="55"/>
        <v>0</v>
      </c>
      <c r="I210" s="73">
        <f t="shared" si="55"/>
        <v>0</v>
      </c>
      <c r="J210" s="73">
        <f t="shared" si="55"/>
        <v>0</v>
      </c>
      <c r="K210" s="74">
        <f t="shared" si="55"/>
        <v>0</v>
      </c>
      <c r="L210" s="68"/>
    </row>
    <row r="211" spans="1:12" ht="30.75" customHeight="1">
      <c r="A211" s="173"/>
      <c r="B211" s="106"/>
      <c r="C211" s="20"/>
      <c r="D211" s="33" t="s">
        <v>145</v>
      </c>
      <c r="E211" s="72">
        <f>F211+G211+H211+I211+J211</f>
        <v>282352.94</v>
      </c>
      <c r="F211" s="72">
        <v>0</v>
      </c>
      <c r="G211" s="72">
        <v>282352.94</v>
      </c>
      <c r="H211" s="72">
        <v>0</v>
      </c>
      <c r="I211" s="72">
        <v>0</v>
      </c>
      <c r="J211" s="72">
        <f>K211+L211+M211+N211+O211</f>
        <v>0</v>
      </c>
      <c r="K211" s="125">
        <f>L211+M211+N211+O211+P211</f>
        <v>0</v>
      </c>
      <c r="L211" s="68"/>
    </row>
    <row r="212" spans="1:12" ht="13.5" customHeight="1">
      <c r="A212" s="173"/>
      <c r="B212" s="40">
        <v>90015</v>
      </c>
      <c r="C212" s="20"/>
      <c r="D212" s="55" t="s">
        <v>108</v>
      </c>
      <c r="E212" s="56">
        <f aca="true" t="shared" si="56" ref="E212:J212">E213+E219+E222+E225</f>
        <v>40000</v>
      </c>
      <c r="F212" s="56">
        <f t="shared" si="56"/>
        <v>40000</v>
      </c>
      <c r="G212" s="56">
        <f t="shared" si="56"/>
        <v>0</v>
      </c>
      <c r="H212" s="56">
        <f t="shared" si="56"/>
        <v>0</v>
      </c>
      <c r="I212" s="56">
        <f t="shared" si="56"/>
        <v>0</v>
      </c>
      <c r="J212" s="57">
        <f t="shared" si="56"/>
        <v>0</v>
      </c>
      <c r="K212" s="126"/>
      <c r="L212" s="68"/>
    </row>
    <row r="213" spans="1:12" ht="18" customHeight="1">
      <c r="A213" s="173"/>
      <c r="B213" s="40"/>
      <c r="C213" s="19">
        <v>6050</v>
      </c>
      <c r="D213" s="9" t="s">
        <v>16</v>
      </c>
      <c r="E213" s="10">
        <f aca="true" t="shared" si="57" ref="E213:K213">E214+E215+E216+E217+E218</f>
        <v>40000</v>
      </c>
      <c r="F213" s="10">
        <f t="shared" si="57"/>
        <v>40000</v>
      </c>
      <c r="G213" s="10">
        <f t="shared" si="57"/>
        <v>0</v>
      </c>
      <c r="H213" s="10">
        <f t="shared" si="57"/>
        <v>0</v>
      </c>
      <c r="I213" s="10">
        <f t="shared" si="57"/>
        <v>0</v>
      </c>
      <c r="J213" s="10">
        <f t="shared" si="57"/>
        <v>0</v>
      </c>
      <c r="K213" s="11">
        <f t="shared" si="57"/>
        <v>0</v>
      </c>
      <c r="L213" s="68"/>
    </row>
    <row r="214" spans="1:12" ht="24" customHeight="1" hidden="1">
      <c r="A214" s="173"/>
      <c r="B214" s="40"/>
      <c r="C214" s="19"/>
      <c r="D214" s="58" t="s">
        <v>173</v>
      </c>
      <c r="E214" s="59">
        <f>F214+G214+H214+I214+J214</f>
        <v>0</v>
      </c>
      <c r="F214" s="59">
        <v>0</v>
      </c>
      <c r="G214" s="59">
        <v>0</v>
      </c>
      <c r="H214" s="59"/>
      <c r="I214" s="59"/>
      <c r="J214" s="75"/>
      <c r="K214" s="75"/>
      <c r="L214" s="68"/>
    </row>
    <row r="215" spans="1:12" ht="12" customHeight="1" hidden="1">
      <c r="A215" s="173"/>
      <c r="B215" s="40"/>
      <c r="C215" s="19"/>
      <c r="D215" s="58" t="s">
        <v>109</v>
      </c>
      <c r="E215" s="59">
        <f>F215+G215+H215+I215</f>
        <v>0</v>
      </c>
      <c r="F215" s="59"/>
      <c r="G215" s="59">
        <v>0</v>
      </c>
      <c r="H215" s="59"/>
      <c r="I215" s="59"/>
      <c r="J215" s="75"/>
      <c r="K215" s="75"/>
      <c r="L215" s="68"/>
    </row>
    <row r="216" spans="1:12" ht="28.5" customHeight="1">
      <c r="A216" s="173"/>
      <c r="B216" s="40"/>
      <c r="C216" s="19"/>
      <c r="D216" s="58" t="s">
        <v>195</v>
      </c>
      <c r="E216" s="59">
        <f>F216+G216+H216+I216</f>
        <v>40000</v>
      </c>
      <c r="F216" s="59">
        <v>40000</v>
      </c>
      <c r="G216" s="59">
        <v>0</v>
      </c>
      <c r="H216" s="59"/>
      <c r="I216" s="59"/>
      <c r="J216" s="75"/>
      <c r="K216" s="75"/>
      <c r="L216" s="68"/>
    </row>
    <row r="217" spans="1:12" ht="29.25" customHeight="1" hidden="1">
      <c r="A217" s="173"/>
      <c r="B217" s="45"/>
      <c r="C217" s="19"/>
      <c r="D217" s="58" t="s">
        <v>110</v>
      </c>
      <c r="E217" s="59">
        <f>F217+G217+H217+I217+J217</f>
        <v>0</v>
      </c>
      <c r="F217" s="15"/>
      <c r="G217" s="15">
        <v>0</v>
      </c>
      <c r="H217" s="24"/>
      <c r="I217" s="15"/>
      <c r="J217" s="17"/>
      <c r="K217" s="17"/>
      <c r="L217" s="68"/>
    </row>
    <row r="218" spans="1:12" ht="18.75" customHeight="1" hidden="1">
      <c r="A218" s="173"/>
      <c r="B218" s="45"/>
      <c r="C218" s="46"/>
      <c r="D218" s="9" t="s">
        <v>19</v>
      </c>
      <c r="E218" s="156">
        <f>F218+G218+H218+I218+J218</f>
        <v>0</v>
      </c>
      <c r="F218" s="12">
        <v>0</v>
      </c>
      <c r="G218" s="15"/>
      <c r="H218" s="24"/>
      <c r="I218" s="15"/>
      <c r="J218" s="17"/>
      <c r="K218" s="17"/>
      <c r="L218" s="68"/>
    </row>
    <row r="219" spans="1:12" ht="21.75" customHeight="1" hidden="1">
      <c r="A219" s="173"/>
      <c r="B219" s="45"/>
      <c r="C219" s="19">
        <v>6057</v>
      </c>
      <c r="D219" s="9" t="s">
        <v>16</v>
      </c>
      <c r="E219" s="10">
        <f aca="true" t="shared" si="58" ref="E219:K219">E221+E220</f>
        <v>0</v>
      </c>
      <c r="F219" s="10">
        <f t="shared" si="58"/>
        <v>0</v>
      </c>
      <c r="G219" s="10">
        <f t="shared" si="58"/>
        <v>0</v>
      </c>
      <c r="H219" s="10">
        <f t="shared" si="58"/>
        <v>0</v>
      </c>
      <c r="I219" s="10">
        <f t="shared" si="58"/>
        <v>0</v>
      </c>
      <c r="J219" s="10">
        <f t="shared" si="58"/>
        <v>0</v>
      </c>
      <c r="K219" s="11">
        <f t="shared" si="58"/>
        <v>0</v>
      </c>
      <c r="L219" s="68"/>
    </row>
    <row r="220" spans="1:12" ht="24" customHeight="1" hidden="1">
      <c r="A220" s="173"/>
      <c r="B220" s="45"/>
      <c r="C220" s="19"/>
      <c r="D220" s="58" t="s">
        <v>125</v>
      </c>
      <c r="E220" s="24">
        <f>F220+G220+H220+I220</f>
        <v>0</v>
      </c>
      <c r="F220" s="24"/>
      <c r="G220" s="24"/>
      <c r="H220" s="24"/>
      <c r="I220" s="24">
        <v>0</v>
      </c>
      <c r="J220" s="11"/>
      <c r="K220" s="11"/>
      <c r="L220" s="68"/>
    </row>
    <row r="221" spans="1:12" ht="31.5" customHeight="1" hidden="1">
      <c r="A221" s="173"/>
      <c r="B221" s="45"/>
      <c r="C221" s="46"/>
      <c r="D221" s="58" t="s">
        <v>111</v>
      </c>
      <c r="E221" s="59">
        <f>F221+G221+H221+I221+J221</f>
        <v>0</v>
      </c>
      <c r="F221" s="15"/>
      <c r="G221" s="15"/>
      <c r="H221" s="24"/>
      <c r="I221" s="15"/>
      <c r="J221" s="17"/>
      <c r="K221" s="17"/>
      <c r="L221" s="68"/>
    </row>
    <row r="222" spans="1:12" ht="22.5" customHeight="1" hidden="1">
      <c r="A222" s="173"/>
      <c r="B222" s="45"/>
      <c r="C222" s="19">
        <v>6059</v>
      </c>
      <c r="D222" s="9" t="s">
        <v>16</v>
      </c>
      <c r="E222" s="10">
        <f>E223+E224</f>
        <v>0</v>
      </c>
      <c r="F222" s="10">
        <f aca="true" t="shared" si="59" ref="F222:K222">F223+F224</f>
        <v>0</v>
      </c>
      <c r="G222" s="10">
        <f t="shared" si="59"/>
        <v>0</v>
      </c>
      <c r="H222" s="10">
        <f t="shared" si="59"/>
        <v>0</v>
      </c>
      <c r="I222" s="10">
        <f t="shared" si="59"/>
        <v>0</v>
      </c>
      <c r="J222" s="10">
        <f t="shared" si="59"/>
        <v>0</v>
      </c>
      <c r="K222" s="11">
        <f t="shared" si="59"/>
        <v>0</v>
      </c>
      <c r="L222" s="68"/>
    </row>
    <row r="223" spans="1:12" ht="26.25" customHeight="1" hidden="1">
      <c r="A223" s="173"/>
      <c r="B223" s="45"/>
      <c r="C223" s="19"/>
      <c r="D223" s="58" t="s">
        <v>112</v>
      </c>
      <c r="E223" s="24">
        <f>F223+G223+H223+I223</f>
        <v>0</v>
      </c>
      <c r="F223" s="10"/>
      <c r="G223" s="24"/>
      <c r="H223" s="10"/>
      <c r="I223" s="10"/>
      <c r="J223" s="11"/>
      <c r="K223" s="11"/>
      <c r="L223" s="68"/>
    </row>
    <row r="224" spans="1:12" ht="27" customHeight="1" hidden="1">
      <c r="A224" s="173"/>
      <c r="B224" s="45"/>
      <c r="C224" s="46"/>
      <c r="D224" s="58" t="s">
        <v>113</v>
      </c>
      <c r="E224" s="59">
        <f>F224+G224+H224+I224+J224</f>
        <v>0</v>
      </c>
      <c r="F224" s="15">
        <v>0</v>
      </c>
      <c r="G224" s="15"/>
      <c r="H224" s="24"/>
      <c r="I224" s="15"/>
      <c r="J224" s="17"/>
      <c r="K224" s="17"/>
      <c r="L224" s="68"/>
    </row>
    <row r="225" spans="1:12" ht="18.75" customHeight="1" hidden="1">
      <c r="A225" s="173"/>
      <c r="B225" s="45"/>
      <c r="C225" s="19">
        <v>6060</v>
      </c>
      <c r="D225" s="9" t="s">
        <v>53</v>
      </c>
      <c r="E225" s="10">
        <f>E228+E227+E226</f>
        <v>0</v>
      </c>
      <c r="F225" s="10">
        <f>F228+F227+F226</f>
        <v>0</v>
      </c>
      <c r="G225" s="10">
        <f>G228+G227</f>
        <v>0</v>
      </c>
      <c r="H225" s="10">
        <f>H228+H227</f>
        <v>0</v>
      </c>
      <c r="I225" s="10">
        <f>I228+I227</f>
        <v>0</v>
      </c>
      <c r="J225" s="10">
        <f>J228+J227</f>
        <v>0</v>
      </c>
      <c r="K225" s="11">
        <f>K228+K227</f>
        <v>0</v>
      </c>
      <c r="L225" s="68"/>
    </row>
    <row r="226" spans="1:12" ht="18.75" customHeight="1" hidden="1">
      <c r="A226" s="173"/>
      <c r="B226" s="45"/>
      <c r="C226" s="19"/>
      <c r="D226" s="23" t="s">
        <v>109</v>
      </c>
      <c r="E226" s="24">
        <f>F226+G226+H226+I226</f>
        <v>0</v>
      </c>
      <c r="F226" s="24">
        <v>0</v>
      </c>
      <c r="G226" s="10"/>
      <c r="H226" s="10"/>
      <c r="I226" s="10"/>
      <c r="J226" s="11"/>
      <c r="K226" s="11"/>
      <c r="L226" s="68"/>
    </row>
    <row r="227" spans="1:12" ht="29.25" customHeight="1" hidden="1">
      <c r="A227" s="173"/>
      <c r="B227" s="71"/>
      <c r="C227" s="13"/>
      <c r="D227" s="58" t="s">
        <v>173</v>
      </c>
      <c r="E227" s="24">
        <f>F227+G227+H227+I227</f>
        <v>0</v>
      </c>
      <c r="F227" s="24">
        <v>0</v>
      </c>
      <c r="G227" s="10"/>
      <c r="H227" s="10"/>
      <c r="I227" s="10"/>
      <c r="J227" s="11"/>
      <c r="K227" s="11"/>
      <c r="L227" s="68"/>
    </row>
    <row r="228" spans="1:12" ht="22.5" customHeight="1" hidden="1">
      <c r="A228" s="173"/>
      <c r="B228" s="41"/>
      <c r="C228" s="19"/>
      <c r="D228" s="9" t="s">
        <v>19</v>
      </c>
      <c r="E228" s="156">
        <f>F228+G228+H228+I228</f>
        <v>0</v>
      </c>
      <c r="F228" s="12">
        <v>0</v>
      </c>
      <c r="G228" s="15"/>
      <c r="H228" s="24"/>
      <c r="I228" s="15"/>
      <c r="J228" s="17"/>
      <c r="K228" s="17"/>
      <c r="L228" s="68"/>
    </row>
    <row r="229" spans="1:12" ht="15" customHeight="1">
      <c r="A229" s="173"/>
      <c r="B229" s="176">
        <v>90095</v>
      </c>
      <c r="C229" s="157"/>
      <c r="D229" s="49" t="s">
        <v>34</v>
      </c>
      <c r="E229" s="73">
        <f>E230+E232+E237+E243</f>
        <v>0</v>
      </c>
      <c r="F229" s="73">
        <f>F232+F237+F243</f>
        <v>0</v>
      </c>
      <c r="G229" s="73">
        <f>G232+G237+G243</f>
        <v>0</v>
      </c>
      <c r="H229" s="73">
        <f>H232+H237+H243</f>
        <v>0</v>
      </c>
      <c r="I229" s="73">
        <f>I232+I237+I243</f>
        <v>0</v>
      </c>
      <c r="J229" s="74">
        <f>J232+J237+J243</f>
        <v>0</v>
      </c>
      <c r="K229" s="124"/>
      <c r="L229" s="68"/>
    </row>
    <row r="230" spans="1:12" ht="17.25" customHeight="1">
      <c r="A230" s="173"/>
      <c r="B230" s="176"/>
      <c r="C230" s="19">
        <v>6050</v>
      </c>
      <c r="D230" s="49" t="s">
        <v>16</v>
      </c>
      <c r="E230" s="56">
        <f aca="true" t="shared" si="60" ref="E230:J230">E231</f>
        <v>0</v>
      </c>
      <c r="F230" s="56">
        <f t="shared" si="60"/>
        <v>0</v>
      </c>
      <c r="G230" s="56">
        <f t="shared" si="60"/>
        <v>0</v>
      </c>
      <c r="H230" s="56">
        <f t="shared" si="60"/>
        <v>0</v>
      </c>
      <c r="I230" s="56">
        <f t="shared" si="60"/>
        <v>0</v>
      </c>
      <c r="J230" s="56">
        <f t="shared" si="60"/>
        <v>0</v>
      </c>
      <c r="K230" s="57">
        <f>K231</f>
        <v>0</v>
      </c>
      <c r="L230" s="68"/>
    </row>
    <row r="231" spans="1:12" ht="24" customHeight="1">
      <c r="A231" s="173"/>
      <c r="B231" s="176"/>
      <c r="C231" s="20"/>
      <c r="D231" s="50" t="s">
        <v>54</v>
      </c>
      <c r="E231" s="73"/>
      <c r="F231" s="73"/>
      <c r="G231" s="73"/>
      <c r="H231" s="73"/>
      <c r="I231" s="73"/>
      <c r="J231" s="74"/>
      <c r="K231" s="124"/>
      <c r="L231" s="68"/>
    </row>
    <row r="232" spans="1:12" ht="15.75" customHeight="1">
      <c r="A232" s="173"/>
      <c r="B232" s="176"/>
      <c r="C232" s="20" t="s">
        <v>48</v>
      </c>
      <c r="D232" s="9" t="s">
        <v>16</v>
      </c>
      <c r="E232" s="10">
        <f>E233+E234+E235+E236</f>
        <v>0</v>
      </c>
      <c r="F232" s="10">
        <f aca="true" t="shared" si="61" ref="F232:K232">F233+F234+F235+F236</f>
        <v>0</v>
      </c>
      <c r="G232" s="10">
        <f t="shared" si="61"/>
        <v>0</v>
      </c>
      <c r="H232" s="10">
        <f t="shared" si="61"/>
        <v>0</v>
      </c>
      <c r="I232" s="10">
        <f t="shared" si="61"/>
        <v>0</v>
      </c>
      <c r="J232" s="10">
        <f t="shared" si="61"/>
        <v>0</v>
      </c>
      <c r="K232" s="11">
        <f t="shared" si="61"/>
        <v>0</v>
      </c>
      <c r="L232" s="68"/>
    </row>
    <row r="233" spans="1:12" ht="15.75" customHeight="1" hidden="1">
      <c r="A233" s="173"/>
      <c r="B233" s="176"/>
      <c r="C233" s="19"/>
      <c r="D233" s="33" t="s">
        <v>55</v>
      </c>
      <c r="E233" s="59">
        <f>F233+G233+H233+I233+J233</f>
        <v>0</v>
      </c>
      <c r="F233" s="24"/>
      <c r="G233" s="24"/>
      <c r="H233" s="24"/>
      <c r="I233" s="24"/>
      <c r="J233" s="32"/>
      <c r="K233" s="32"/>
      <c r="L233" s="68"/>
    </row>
    <row r="234" spans="1:12" ht="26.25" customHeight="1" hidden="1">
      <c r="A234" s="173"/>
      <c r="B234" s="176"/>
      <c r="C234" s="19"/>
      <c r="D234" s="50" t="s">
        <v>114</v>
      </c>
      <c r="E234" s="59">
        <f>F234+G234+H234+I234+J234</f>
        <v>0</v>
      </c>
      <c r="F234" s="59"/>
      <c r="G234" s="59">
        <v>0</v>
      </c>
      <c r="H234" s="59">
        <v>0</v>
      </c>
      <c r="I234" s="59">
        <v>0</v>
      </c>
      <c r="J234" s="75"/>
      <c r="K234" s="75"/>
      <c r="L234" s="68"/>
    </row>
    <row r="235" spans="1:12" ht="40.5" customHeight="1" hidden="1">
      <c r="A235" s="173"/>
      <c r="B235" s="176"/>
      <c r="C235" s="19"/>
      <c r="D235" s="58" t="s">
        <v>133</v>
      </c>
      <c r="E235" s="59">
        <f>F235+G235+H235+I235</f>
        <v>0</v>
      </c>
      <c r="F235" s="59"/>
      <c r="G235" s="59"/>
      <c r="H235" s="59"/>
      <c r="I235" s="59">
        <v>0</v>
      </c>
      <c r="J235" s="75"/>
      <c r="K235" s="75"/>
      <c r="L235" s="68"/>
    </row>
    <row r="236" spans="1:12" ht="41.25" customHeight="1" hidden="1">
      <c r="A236" s="173"/>
      <c r="B236" s="176"/>
      <c r="C236" s="46"/>
      <c r="D236" s="58" t="s">
        <v>56</v>
      </c>
      <c r="E236" s="59">
        <f>F236+G236+H236+I236+J236</f>
        <v>0</v>
      </c>
      <c r="F236" s="15"/>
      <c r="G236" s="15"/>
      <c r="H236" s="24"/>
      <c r="I236" s="15"/>
      <c r="J236" s="17"/>
      <c r="K236" s="17"/>
      <c r="L236" s="68"/>
    </row>
    <row r="237" spans="1:12" ht="15" customHeight="1">
      <c r="A237" s="173"/>
      <c r="B237" s="176"/>
      <c r="C237" s="20" t="s">
        <v>49</v>
      </c>
      <c r="D237" s="9" t="s">
        <v>16</v>
      </c>
      <c r="E237" s="10">
        <f aca="true" t="shared" si="62" ref="E237:K237">E238+E239+E240+E241+E242</f>
        <v>0</v>
      </c>
      <c r="F237" s="10">
        <f t="shared" si="62"/>
        <v>0</v>
      </c>
      <c r="G237" s="10">
        <f t="shared" si="62"/>
        <v>0</v>
      </c>
      <c r="H237" s="10">
        <f t="shared" si="62"/>
        <v>0</v>
      </c>
      <c r="I237" s="10">
        <f t="shared" si="62"/>
        <v>0</v>
      </c>
      <c r="J237" s="10">
        <f t="shared" si="62"/>
        <v>0</v>
      </c>
      <c r="K237" s="11">
        <f t="shared" si="62"/>
        <v>0</v>
      </c>
      <c r="L237" s="68"/>
    </row>
    <row r="238" spans="1:12" ht="26.25" customHeight="1" hidden="1">
      <c r="A238" s="173"/>
      <c r="B238" s="176"/>
      <c r="C238" s="19"/>
      <c r="D238" s="33" t="s">
        <v>115</v>
      </c>
      <c r="E238" s="59">
        <f>F238+G238+H238+I238+J238</f>
        <v>0</v>
      </c>
      <c r="F238" s="24"/>
      <c r="G238" s="24"/>
      <c r="H238" s="24"/>
      <c r="I238" s="24"/>
      <c r="J238" s="32"/>
      <c r="K238" s="32"/>
      <c r="L238" s="68"/>
    </row>
    <row r="239" spans="1:12" ht="24.75" customHeight="1" hidden="1">
      <c r="A239" s="173"/>
      <c r="B239" s="176"/>
      <c r="C239" s="19"/>
      <c r="D239" s="50" t="s">
        <v>114</v>
      </c>
      <c r="E239" s="59">
        <f>F239+G239+H239+I239+J239</f>
        <v>0</v>
      </c>
      <c r="F239" s="59"/>
      <c r="G239" s="59">
        <v>0</v>
      </c>
      <c r="H239" s="59"/>
      <c r="I239" s="59"/>
      <c r="J239" s="75"/>
      <c r="K239" s="75"/>
      <c r="L239" s="68"/>
    </row>
    <row r="240" spans="1:12" ht="25.5" customHeight="1" hidden="1">
      <c r="A240" s="173"/>
      <c r="B240" s="176"/>
      <c r="C240" s="19"/>
      <c r="D240" s="50" t="s">
        <v>116</v>
      </c>
      <c r="E240" s="59">
        <f>F240+G240+H240+I240</f>
        <v>0</v>
      </c>
      <c r="F240" s="59"/>
      <c r="G240" s="59"/>
      <c r="H240" s="59"/>
      <c r="I240" s="59"/>
      <c r="J240" s="75"/>
      <c r="K240" s="75"/>
      <c r="L240" s="68"/>
    </row>
    <row r="241" spans="1:12" ht="56.25" customHeight="1" hidden="1">
      <c r="A241" s="173"/>
      <c r="B241" s="176"/>
      <c r="C241" s="19"/>
      <c r="D241" s="58" t="s">
        <v>133</v>
      </c>
      <c r="E241" s="59">
        <f>F241+G241+H241+I241</f>
        <v>0</v>
      </c>
      <c r="F241" s="59"/>
      <c r="G241" s="59">
        <v>0</v>
      </c>
      <c r="H241" s="59"/>
      <c r="I241" s="59"/>
      <c r="J241" s="75"/>
      <c r="K241" s="75"/>
      <c r="L241" s="68"/>
    </row>
    <row r="242" spans="1:12" ht="39" customHeight="1" hidden="1">
      <c r="A242" s="174"/>
      <c r="B242" s="177"/>
      <c r="C242" s="46"/>
      <c r="D242" s="58" t="s">
        <v>117</v>
      </c>
      <c r="E242" s="59">
        <f>F242+G242+H242+I242+J242</f>
        <v>0</v>
      </c>
      <c r="F242" s="15"/>
      <c r="G242" s="15"/>
      <c r="H242" s="24"/>
      <c r="I242" s="15"/>
      <c r="J242" s="17"/>
      <c r="K242" s="17"/>
      <c r="L242" s="68"/>
    </row>
    <row r="243" spans="1:12" ht="18.75" customHeight="1">
      <c r="A243" s="45"/>
      <c r="B243" s="60"/>
      <c r="C243" s="20">
        <v>6060</v>
      </c>
      <c r="D243" s="55" t="s">
        <v>53</v>
      </c>
      <c r="E243" s="56">
        <f aca="true" t="shared" si="63" ref="E243:J243">E244</f>
        <v>0</v>
      </c>
      <c r="F243" s="56">
        <f t="shared" si="63"/>
        <v>0</v>
      </c>
      <c r="G243" s="56">
        <f t="shared" si="63"/>
        <v>0</v>
      </c>
      <c r="H243" s="56">
        <f t="shared" si="63"/>
        <v>0</v>
      </c>
      <c r="I243" s="56">
        <f t="shared" si="63"/>
        <v>0</v>
      </c>
      <c r="J243" s="57">
        <f t="shared" si="63"/>
        <v>0</v>
      </c>
      <c r="K243" s="126"/>
      <c r="L243" s="68"/>
    </row>
    <row r="244" spans="1:12" ht="15" customHeight="1">
      <c r="A244" s="41"/>
      <c r="B244" s="60"/>
      <c r="C244" s="20"/>
      <c r="D244" s="58" t="s">
        <v>57</v>
      </c>
      <c r="E244" s="59">
        <f>F244+G244+H244+I244</f>
        <v>0</v>
      </c>
      <c r="F244" s="15"/>
      <c r="G244" s="15"/>
      <c r="H244" s="24"/>
      <c r="I244" s="15"/>
      <c r="J244" s="17"/>
      <c r="K244" s="17"/>
      <c r="L244" s="68"/>
    </row>
    <row r="245" spans="1:12" ht="27.75" customHeight="1">
      <c r="A245" s="176">
        <v>921</v>
      </c>
      <c r="B245" s="61"/>
      <c r="C245" s="19"/>
      <c r="D245" s="55" t="s">
        <v>58</v>
      </c>
      <c r="E245" s="56">
        <f aca="true" t="shared" si="64" ref="E245:K245">E246+E251</f>
        <v>40520.71</v>
      </c>
      <c r="F245" s="56">
        <f t="shared" si="64"/>
        <v>40520.71</v>
      </c>
      <c r="G245" s="56">
        <f t="shared" si="64"/>
        <v>0</v>
      </c>
      <c r="H245" s="56">
        <f t="shared" si="64"/>
        <v>0</v>
      </c>
      <c r="I245" s="56">
        <f t="shared" si="64"/>
        <v>0</v>
      </c>
      <c r="J245" s="56">
        <f t="shared" si="64"/>
        <v>0</v>
      </c>
      <c r="K245" s="57">
        <f t="shared" si="64"/>
        <v>0</v>
      </c>
      <c r="L245" s="68"/>
    </row>
    <row r="246" spans="1:12" ht="17.25" customHeight="1">
      <c r="A246" s="176"/>
      <c r="B246" s="195">
        <v>92109</v>
      </c>
      <c r="C246" s="19"/>
      <c r="D246" s="55" t="s">
        <v>59</v>
      </c>
      <c r="E246" s="56">
        <f aca="true" t="shared" si="65" ref="E246:J246">E247+E249</f>
        <v>40520.71</v>
      </c>
      <c r="F246" s="56">
        <f t="shared" si="65"/>
        <v>40520.71</v>
      </c>
      <c r="G246" s="56">
        <f t="shared" si="65"/>
        <v>0</v>
      </c>
      <c r="H246" s="56">
        <f t="shared" si="65"/>
        <v>0</v>
      </c>
      <c r="I246" s="56">
        <f t="shared" si="65"/>
        <v>0</v>
      </c>
      <c r="J246" s="57">
        <f t="shared" si="65"/>
        <v>0</v>
      </c>
      <c r="K246" s="126"/>
      <c r="L246" s="68"/>
    </row>
    <row r="247" spans="1:12" ht="19.5" customHeight="1">
      <c r="A247" s="176"/>
      <c r="B247" s="176"/>
      <c r="C247" s="170">
        <v>6050</v>
      </c>
      <c r="D247" s="9" t="s">
        <v>16</v>
      </c>
      <c r="E247" s="10">
        <f aca="true" t="shared" si="66" ref="E247:J247">E248</f>
        <v>17500</v>
      </c>
      <c r="F247" s="10">
        <f t="shared" si="66"/>
        <v>17500</v>
      </c>
      <c r="G247" s="10">
        <f t="shared" si="66"/>
        <v>0</v>
      </c>
      <c r="H247" s="10">
        <f t="shared" si="66"/>
        <v>0</v>
      </c>
      <c r="I247" s="10">
        <f t="shared" si="66"/>
        <v>0</v>
      </c>
      <c r="J247" s="11">
        <f t="shared" si="66"/>
        <v>0</v>
      </c>
      <c r="K247" s="11"/>
      <c r="L247" s="68"/>
    </row>
    <row r="248" spans="1:12" ht="26.25" customHeight="1">
      <c r="A248" s="176"/>
      <c r="B248" s="176"/>
      <c r="C248" s="180"/>
      <c r="D248" s="14" t="s">
        <v>60</v>
      </c>
      <c r="E248" s="59">
        <f>F248+G248+H248+I248</f>
        <v>17500</v>
      </c>
      <c r="F248" s="59">
        <v>17500</v>
      </c>
      <c r="G248" s="59"/>
      <c r="H248" s="59"/>
      <c r="I248" s="59"/>
      <c r="J248" s="17"/>
      <c r="K248" s="17"/>
      <c r="L248" s="68"/>
    </row>
    <row r="249" spans="1:12" ht="16.5" customHeight="1">
      <c r="A249" s="176"/>
      <c r="B249" s="176"/>
      <c r="C249" s="171">
        <v>6060</v>
      </c>
      <c r="D249" s="9" t="s">
        <v>53</v>
      </c>
      <c r="E249" s="10">
        <f aca="true" t="shared" si="67" ref="E249:J249">E250</f>
        <v>23020.71</v>
      </c>
      <c r="F249" s="10">
        <f t="shared" si="67"/>
        <v>23020.71</v>
      </c>
      <c r="G249" s="10">
        <f t="shared" si="67"/>
        <v>0</v>
      </c>
      <c r="H249" s="10">
        <f t="shared" si="67"/>
        <v>0</v>
      </c>
      <c r="I249" s="10">
        <f t="shared" si="67"/>
        <v>0</v>
      </c>
      <c r="J249" s="11">
        <f t="shared" si="67"/>
        <v>0</v>
      </c>
      <c r="K249" s="11"/>
      <c r="L249" s="68"/>
    </row>
    <row r="250" spans="1:12" ht="25.5" customHeight="1">
      <c r="A250" s="176"/>
      <c r="B250" s="196"/>
      <c r="C250" s="171"/>
      <c r="D250" s="14" t="s">
        <v>60</v>
      </c>
      <c r="E250" s="59">
        <f>F250+G250+H250+I250</f>
        <v>23020.71</v>
      </c>
      <c r="F250" s="59">
        <v>23020.71</v>
      </c>
      <c r="G250" s="59"/>
      <c r="H250" s="59"/>
      <c r="I250" s="59"/>
      <c r="J250" s="17"/>
      <c r="K250" s="17"/>
      <c r="L250" s="68"/>
    </row>
    <row r="251" spans="1:12" ht="12.75" customHeight="1">
      <c r="A251" s="40"/>
      <c r="B251" s="40">
        <v>92195</v>
      </c>
      <c r="C251" s="20"/>
      <c r="D251" s="21" t="s">
        <v>61</v>
      </c>
      <c r="E251" s="73">
        <f>E252+E254</f>
        <v>0</v>
      </c>
      <c r="F251" s="73">
        <f aca="true" t="shared" si="68" ref="F251:K251">F252+F254</f>
        <v>0</v>
      </c>
      <c r="G251" s="73">
        <f t="shared" si="68"/>
        <v>0</v>
      </c>
      <c r="H251" s="73">
        <f t="shared" si="68"/>
        <v>0</v>
      </c>
      <c r="I251" s="73">
        <f t="shared" si="68"/>
        <v>0</v>
      </c>
      <c r="J251" s="73">
        <f t="shared" si="68"/>
        <v>0</v>
      </c>
      <c r="K251" s="74">
        <f t="shared" si="68"/>
        <v>0</v>
      </c>
      <c r="L251" s="68"/>
    </row>
    <row r="252" spans="1:12" ht="18.75" customHeight="1">
      <c r="A252" s="96"/>
      <c r="B252" s="40"/>
      <c r="C252" s="19">
        <v>6050</v>
      </c>
      <c r="D252" s="9" t="s">
        <v>16</v>
      </c>
      <c r="E252" s="72">
        <f>E253</f>
        <v>0</v>
      </c>
      <c r="F252" s="72">
        <f aca="true" t="shared" si="69" ref="F252:K252">F253</f>
        <v>0</v>
      </c>
      <c r="G252" s="72">
        <f t="shared" si="69"/>
        <v>0</v>
      </c>
      <c r="H252" s="72">
        <f t="shared" si="69"/>
        <v>0</v>
      </c>
      <c r="I252" s="72">
        <f t="shared" si="69"/>
        <v>0</v>
      </c>
      <c r="J252" s="72">
        <f t="shared" si="69"/>
        <v>0</v>
      </c>
      <c r="K252" s="125">
        <f t="shared" si="69"/>
        <v>0</v>
      </c>
      <c r="L252" s="68"/>
    </row>
    <row r="253" spans="1:12" ht="15.75" customHeight="1">
      <c r="A253" s="96"/>
      <c r="B253" s="96"/>
      <c r="C253" s="20"/>
      <c r="D253" s="14" t="s">
        <v>137</v>
      </c>
      <c r="E253" s="72">
        <f>F253+G253+H253+I253</f>
        <v>0</v>
      </c>
      <c r="F253" s="72">
        <v>0</v>
      </c>
      <c r="G253" s="72">
        <f aca="true" t="shared" si="70" ref="G253:K255">H253+I253+J253+K253</f>
        <v>0</v>
      </c>
      <c r="H253" s="72">
        <f t="shared" si="70"/>
        <v>0</v>
      </c>
      <c r="I253" s="72">
        <f t="shared" si="70"/>
        <v>0</v>
      </c>
      <c r="J253" s="72">
        <f t="shared" si="70"/>
        <v>0</v>
      </c>
      <c r="K253" s="125">
        <f t="shared" si="70"/>
        <v>0</v>
      </c>
      <c r="L253" s="68"/>
    </row>
    <row r="254" spans="1:12" ht="15.75" customHeight="1">
      <c r="A254" s="96"/>
      <c r="B254" s="96"/>
      <c r="C254" s="20">
        <v>6060</v>
      </c>
      <c r="D254" s="9" t="s">
        <v>16</v>
      </c>
      <c r="E254" s="73">
        <f>E255</f>
        <v>0</v>
      </c>
      <c r="F254" s="73">
        <f aca="true" t="shared" si="71" ref="F254:K254">F255</f>
        <v>0</v>
      </c>
      <c r="G254" s="73">
        <f t="shared" si="71"/>
        <v>0</v>
      </c>
      <c r="H254" s="73">
        <f t="shared" si="71"/>
        <v>0</v>
      </c>
      <c r="I254" s="73">
        <f t="shared" si="71"/>
        <v>0</v>
      </c>
      <c r="J254" s="73">
        <f t="shared" si="71"/>
        <v>0</v>
      </c>
      <c r="K254" s="74">
        <f t="shared" si="71"/>
        <v>0</v>
      </c>
      <c r="L254" s="68"/>
    </row>
    <row r="255" spans="1:12" ht="18" customHeight="1">
      <c r="A255" s="93"/>
      <c r="B255" s="93"/>
      <c r="C255" s="20"/>
      <c r="D255" s="14" t="s">
        <v>137</v>
      </c>
      <c r="E255" s="72">
        <f>F255+G255+H255+I255</f>
        <v>0</v>
      </c>
      <c r="F255" s="72">
        <v>0</v>
      </c>
      <c r="G255" s="72">
        <f t="shared" si="70"/>
        <v>0</v>
      </c>
      <c r="H255" s="72">
        <f t="shared" si="70"/>
        <v>0</v>
      </c>
      <c r="I255" s="72">
        <f t="shared" si="70"/>
        <v>0</v>
      </c>
      <c r="J255" s="72">
        <f t="shared" si="70"/>
        <v>0</v>
      </c>
      <c r="K255" s="125">
        <f>L255+M255+N255+O255</f>
        <v>0</v>
      </c>
      <c r="L255" s="68"/>
    </row>
    <row r="256" spans="1:12" ht="18.75" customHeight="1">
      <c r="A256" s="172" t="s">
        <v>62</v>
      </c>
      <c r="B256" s="95"/>
      <c r="C256" s="27"/>
      <c r="D256" s="21" t="s">
        <v>63</v>
      </c>
      <c r="E256" s="22">
        <f>E257+E271</f>
        <v>360342.45</v>
      </c>
      <c r="F256" s="86">
        <f aca="true" t="shared" si="72" ref="F256:K256">F257+F271</f>
        <v>360342.45</v>
      </c>
      <c r="G256" s="86">
        <f t="shared" si="72"/>
        <v>0</v>
      </c>
      <c r="H256" s="86">
        <f t="shared" si="72"/>
        <v>0</v>
      </c>
      <c r="I256" s="86">
        <f t="shared" si="72"/>
        <v>0</v>
      </c>
      <c r="J256" s="86">
        <f t="shared" si="72"/>
        <v>0</v>
      </c>
      <c r="K256" s="121">
        <f t="shared" si="72"/>
        <v>0</v>
      </c>
      <c r="L256" s="68"/>
    </row>
    <row r="257" spans="1:12" ht="14.25" customHeight="1">
      <c r="A257" s="172"/>
      <c r="B257" s="31" t="s">
        <v>64</v>
      </c>
      <c r="C257" s="30"/>
      <c r="D257" s="21" t="s">
        <v>65</v>
      </c>
      <c r="E257" s="22">
        <f aca="true" t="shared" si="73" ref="E257:K257">E258+E264+E266</f>
        <v>301521.18</v>
      </c>
      <c r="F257" s="86">
        <f t="shared" si="73"/>
        <v>301521.18</v>
      </c>
      <c r="G257" s="86">
        <f t="shared" si="73"/>
        <v>0</v>
      </c>
      <c r="H257" s="86">
        <f t="shared" si="73"/>
        <v>0</v>
      </c>
      <c r="I257" s="86">
        <f t="shared" si="73"/>
        <v>0</v>
      </c>
      <c r="J257" s="86">
        <f t="shared" si="73"/>
        <v>0</v>
      </c>
      <c r="K257" s="121">
        <f t="shared" si="73"/>
        <v>0</v>
      </c>
      <c r="L257" s="68"/>
    </row>
    <row r="258" spans="1:12" ht="18.75" customHeight="1">
      <c r="A258" s="172"/>
      <c r="B258" s="38"/>
      <c r="C258" s="27">
        <v>6050</v>
      </c>
      <c r="D258" s="9" t="s">
        <v>16</v>
      </c>
      <c r="E258" s="10">
        <f>SUM(E259:E263)</f>
        <v>83130</v>
      </c>
      <c r="F258" s="10">
        <f aca="true" t="shared" si="74" ref="F258:K258">SUM(F259:F263)</f>
        <v>83130</v>
      </c>
      <c r="G258" s="10">
        <f t="shared" si="74"/>
        <v>0</v>
      </c>
      <c r="H258" s="10">
        <f t="shared" si="74"/>
        <v>0</v>
      </c>
      <c r="I258" s="10">
        <f t="shared" si="74"/>
        <v>0</v>
      </c>
      <c r="J258" s="10">
        <f t="shared" si="74"/>
        <v>0</v>
      </c>
      <c r="K258" s="11">
        <f t="shared" si="74"/>
        <v>0</v>
      </c>
      <c r="L258" s="68"/>
    </row>
    <row r="259" spans="1:12" ht="18" customHeight="1">
      <c r="A259" s="172"/>
      <c r="B259" s="38"/>
      <c r="C259" s="27"/>
      <c r="D259" s="14" t="s">
        <v>134</v>
      </c>
      <c r="E259" s="24">
        <f>F259+G259+H259+I259</f>
        <v>0</v>
      </c>
      <c r="F259" s="24">
        <v>0</v>
      </c>
      <c r="G259" s="24"/>
      <c r="H259" s="24"/>
      <c r="I259" s="24"/>
      <c r="J259" s="11"/>
      <c r="K259" s="11"/>
      <c r="L259" s="68"/>
    </row>
    <row r="260" spans="1:12" ht="17.25" customHeight="1">
      <c r="A260" s="172"/>
      <c r="B260" s="38"/>
      <c r="C260" s="27"/>
      <c r="D260" s="14" t="s">
        <v>118</v>
      </c>
      <c r="E260" s="24">
        <f>F260+G260+H260+I260</f>
        <v>0</v>
      </c>
      <c r="F260" s="24">
        <v>0</v>
      </c>
      <c r="G260" s="24"/>
      <c r="H260" s="24"/>
      <c r="I260" s="24"/>
      <c r="J260" s="11"/>
      <c r="K260" s="11"/>
      <c r="L260" s="68"/>
    </row>
    <row r="261" spans="1:12" ht="27.75" customHeight="1">
      <c r="A261" s="172"/>
      <c r="B261" s="38"/>
      <c r="C261" s="30"/>
      <c r="D261" s="9" t="s">
        <v>19</v>
      </c>
      <c r="E261" s="12">
        <f>F261+G261+H261+I261</f>
        <v>23130</v>
      </c>
      <c r="F261" s="12">
        <v>23130</v>
      </c>
      <c r="G261" s="12"/>
      <c r="H261" s="12"/>
      <c r="I261" s="12"/>
      <c r="J261" s="16"/>
      <c r="K261" s="16"/>
      <c r="L261" s="68"/>
    </row>
    <row r="262" spans="1:12" ht="17.25" customHeight="1">
      <c r="A262" s="172"/>
      <c r="B262" s="111"/>
      <c r="C262" s="112"/>
      <c r="D262" s="14" t="s">
        <v>141</v>
      </c>
      <c r="E262" s="103">
        <f>F262+G262+H262+I262+J262+K262</f>
        <v>0</v>
      </c>
      <c r="F262" s="15">
        <v>0</v>
      </c>
      <c r="G262" s="15">
        <v>0</v>
      </c>
      <c r="H262" s="15">
        <v>0</v>
      </c>
      <c r="I262" s="15"/>
      <c r="J262" s="17"/>
      <c r="K262" s="17"/>
      <c r="L262" s="68"/>
    </row>
    <row r="263" spans="1:12" ht="13.5" customHeight="1">
      <c r="A263" s="172"/>
      <c r="B263" s="38"/>
      <c r="C263" s="20"/>
      <c r="D263" s="14" t="s">
        <v>118</v>
      </c>
      <c r="E263" s="103">
        <f>F263+G263+H263+I263+J263+K263</f>
        <v>60000</v>
      </c>
      <c r="F263" s="15">
        <v>60000</v>
      </c>
      <c r="G263" s="15"/>
      <c r="H263" s="15">
        <v>0</v>
      </c>
      <c r="I263" s="15"/>
      <c r="J263" s="17"/>
      <c r="K263" s="17"/>
      <c r="L263" s="68"/>
    </row>
    <row r="264" spans="1:12" s="70" customFormat="1" ht="17.25" customHeight="1">
      <c r="A264" s="172"/>
      <c r="B264" s="38"/>
      <c r="C264" s="20">
        <v>6059</v>
      </c>
      <c r="D264" s="9" t="s">
        <v>16</v>
      </c>
      <c r="E264" s="12">
        <f aca="true" t="shared" si="75" ref="E264:K264">SUM(E265:E265)</f>
        <v>0</v>
      </c>
      <c r="F264" s="12">
        <f t="shared" si="75"/>
        <v>0</v>
      </c>
      <c r="G264" s="12">
        <f t="shared" si="75"/>
        <v>0</v>
      </c>
      <c r="H264" s="12">
        <f t="shared" si="75"/>
        <v>0</v>
      </c>
      <c r="I264" s="12">
        <f t="shared" si="75"/>
        <v>0</v>
      </c>
      <c r="J264" s="12">
        <f t="shared" si="75"/>
        <v>0</v>
      </c>
      <c r="K264" s="16">
        <f t="shared" si="75"/>
        <v>0</v>
      </c>
      <c r="L264" s="128"/>
    </row>
    <row r="265" spans="1:12" ht="39.75" customHeight="1" hidden="1">
      <c r="A265" s="172"/>
      <c r="B265" s="38"/>
      <c r="C265" s="20"/>
      <c r="D265" s="14" t="s">
        <v>119</v>
      </c>
      <c r="E265" s="104">
        <f>F265+G265+H265+I265+J265</f>
        <v>0</v>
      </c>
      <c r="F265" s="104"/>
      <c r="G265" s="104">
        <v>0</v>
      </c>
      <c r="H265" s="104"/>
      <c r="I265" s="104"/>
      <c r="J265" s="104"/>
      <c r="K265" s="32"/>
      <c r="L265" s="68"/>
    </row>
    <row r="266" spans="1:12" ht="18" customHeight="1">
      <c r="A266" s="172"/>
      <c r="B266" s="38"/>
      <c r="C266" s="99">
        <v>6060</v>
      </c>
      <c r="D266" s="9" t="s">
        <v>143</v>
      </c>
      <c r="E266" s="10">
        <f>SUM(E267:E270)</f>
        <v>218391.18</v>
      </c>
      <c r="F266" s="10">
        <f aca="true" t="shared" si="76" ref="F266:K266">SUM(F267:F270)</f>
        <v>218391.18</v>
      </c>
      <c r="G266" s="10">
        <f t="shared" si="76"/>
        <v>0</v>
      </c>
      <c r="H266" s="10">
        <f t="shared" si="76"/>
        <v>0</v>
      </c>
      <c r="I266" s="10">
        <f t="shared" si="76"/>
        <v>0</v>
      </c>
      <c r="J266" s="10">
        <f t="shared" si="76"/>
        <v>0</v>
      </c>
      <c r="K266" s="11">
        <f t="shared" si="76"/>
        <v>0</v>
      </c>
      <c r="L266" s="68"/>
    </row>
    <row r="267" spans="1:12" ht="18" customHeight="1">
      <c r="A267" s="172"/>
      <c r="B267" s="8"/>
      <c r="C267" s="20"/>
      <c r="D267" s="14" t="s">
        <v>118</v>
      </c>
      <c r="E267" s="15">
        <f>F267+G267+H267+I267</f>
        <v>156000</v>
      </c>
      <c r="F267" s="103">
        <v>156000</v>
      </c>
      <c r="G267" s="103">
        <v>0</v>
      </c>
      <c r="H267" s="103"/>
      <c r="I267" s="103"/>
      <c r="J267" s="17"/>
      <c r="K267" s="17"/>
      <c r="L267" s="68"/>
    </row>
    <row r="268" spans="1:12" ht="18" customHeight="1">
      <c r="A268" s="172"/>
      <c r="B268" s="8"/>
      <c r="C268" s="20"/>
      <c r="D268" s="14" t="s">
        <v>141</v>
      </c>
      <c r="E268" s="15">
        <f>F268+G268+H268+I268</f>
        <v>0</v>
      </c>
      <c r="F268" s="104">
        <v>0</v>
      </c>
      <c r="G268" s="104">
        <v>0</v>
      </c>
      <c r="H268" s="104">
        <v>0</v>
      </c>
      <c r="I268" s="104"/>
      <c r="J268" s="17"/>
      <c r="K268" s="17"/>
      <c r="L268" s="68"/>
    </row>
    <row r="269" spans="1:12" ht="18" customHeight="1">
      <c r="A269" s="172"/>
      <c r="B269" s="8"/>
      <c r="C269" s="20"/>
      <c r="D269" s="14" t="s">
        <v>142</v>
      </c>
      <c r="E269" s="15">
        <f>F269+G269+H269+I269</f>
        <v>0</v>
      </c>
      <c r="F269" s="104">
        <v>0</v>
      </c>
      <c r="G269" s="104"/>
      <c r="H269" s="104">
        <v>0</v>
      </c>
      <c r="I269" s="104"/>
      <c r="J269" s="17"/>
      <c r="K269" s="17"/>
      <c r="L269" s="68"/>
    </row>
    <row r="270" spans="1:12" ht="27.75" customHeight="1">
      <c r="A270" s="172"/>
      <c r="B270" s="102"/>
      <c r="C270" s="27"/>
      <c r="D270" s="9" t="s">
        <v>19</v>
      </c>
      <c r="E270" s="12">
        <f>F270+G270+H270+I270</f>
        <v>62391.18</v>
      </c>
      <c r="F270" s="12">
        <v>62391.18</v>
      </c>
      <c r="G270" s="15"/>
      <c r="H270" s="15"/>
      <c r="I270" s="15"/>
      <c r="J270" s="17"/>
      <c r="K270" s="17"/>
      <c r="L270" s="68"/>
    </row>
    <row r="271" spans="1:12" ht="13.5" customHeight="1">
      <c r="A271" s="172"/>
      <c r="B271" s="31" t="s">
        <v>66</v>
      </c>
      <c r="C271" s="27"/>
      <c r="D271" s="9" t="s">
        <v>34</v>
      </c>
      <c r="E271" s="10">
        <f aca="true" t="shared" si="77" ref="E271:K271">E273+E275</f>
        <v>58821.27</v>
      </c>
      <c r="F271" s="10">
        <f t="shared" si="77"/>
        <v>58821.27</v>
      </c>
      <c r="G271" s="10">
        <f t="shared" si="77"/>
        <v>0</v>
      </c>
      <c r="H271" s="10">
        <f t="shared" si="77"/>
        <v>0</v>
      </c>
      <c r="I271" s="10">
        <f t="shared" si="77"/>
        <v>0</v>
      </c>
      <c r="J271" s="10">
        <f t="shared" si="77"/>
        <v>0</v>
      </c>
      <c r="K271" s="11">
        <f t="shared" si="77"/>
        <v>0</v>
      </c>
      <c r="L271" s="68"/>
    </row>
    <row r="272" spans="1:12" ht="27" customHeight="1" hidden="1">
      <c r="A272" s="173"/>
      <c r="B272" s="62"/>
      <c r="C272" s="30"/>
      <c r="D272" s="9" t="s">
        <v>19</v>
      </c>
      <c r="E272" s="10">
        <v>0</v>
      </c>
      <c r="F272" s="10">
        <v>0</v>
      </c>
      <c r="G272" s="10">
        <f>G274+G277</f>
        <v>0</v>
      </c>
      <c r="H272" s="10">
        <f>H274+H277</f>
        <v>0</v>
      </c>
      <c r="I272" s="10">
        <f>I274+I277</f>
        <v>0</v>
      </c>
      <c r="J272" s="10">
        <f>J274+J277</f>
        <v>0</v>
      </c>
      <c r="K272" s="11">
        <f>K274+K277</f>
        <v>0</v>
      </c>
      <c r="L272" s="68"/>
    </row>
    <row r="273" spans="1:12" ht="12" customHeight="1">
      <c r="A273" s="173"/>
      <c r="B273" s="63"/>
      <c r="C273" s="64">
        <v>6050</v>
      </c>
      <c r="D273" s="9" t="s">
        <v>16</v>
      </c>
      <c r="E273" s="10">
        <f aca="true" t="shared" si="78" ref="E273:J273">E274</f>
        <v>12200</v>
      </c>
      <c r="F273" s="10">
        <f t="shared" si="78"/>
        <v>12200</v>
      </c>
      <c r="G273" s="10">
        <f t="shared" si="78"/>
        <v>0</v>
      </c>
      <c r="H273" s="10">
        <f t="shared" si="78"/>
        <v>0</v>
      </c>
      <c r="I273" s="10">
        <f t="shared" si="78"/>
        <v>0</v>
      </c>
      <c r="J273" s="11">
        <f t="shared" si="78"/>
        <v>0</v>
      </c>
      <c r="K273" s="11"/>
      <c r="L273" s="68"/>
    </row>
    <row r="274" spans="1:12" ht="18" customHeight="1">
      <c r="A274" s="173"/>
      <c r="B274" s="63"/>
      <c r="C274" s="46"/>
      <c r="D274" s="14" t="s">
        <v>19</v>
      </c>
      <c r="E274" s="15">
        <f>F274+G274+H274+I274</f>
        <v>12200</v>
      </c>
      <c r="F274" s="15">
        <v>12200</v>
      </c>
      <c r="G274" s="15"/>
      <c r="H274" s="15"/>
      <c r="I274" s="15"/>
      <c r="J274" s="17"/>
      <c r="K274" s="17"/>
      <c r="L274" s="68"/>
    </row>
    <row r="275" spans="1:12" ht="18" customHeight="1">
      <c r="A275" s="173"/>
      <c r="B275" s="45"/>
      <c r="C275" s="65">
        <v>6060</v>
      </c>
      <c r="D275" s="9" t="s">
        <v>53</v>
      </c>
      <c r="E275" s="12">
        <f>SUM(E276:E279)</f>
        <v>46621.27</v>
      </c>
      <c r="F275" s="12">
        <f aca="true" t="shared" si="79" ref="F275:K275">SUM(F276:F279)</f>
        <v>46621.27</v>
      </c>
      <c r="G275" s="12">
        <f t="shared" si="79"/>
        <v>0</v>
      </c>
      <c r="H275" s="12">
        <f t="shared" si="79"/>
        <v>0</v>
      </c>
      <c r="I275" s="12">
        <f t="shared" si="79"/>
        <v>0</v>
      </c>
      <c r="J275" s="12">
        <f t="shared" si="79"/>
        <v>0</v>
      </c>
      <c r="K275" s="12">
        <f t="shared" si="79"/>
        <v>0</v>
      </c>
      <c r="L275" s="68"/>
    </row>
    <row r="276" spans="1:12" ht="18" customHeight="1">
      <c r="A276" s="45"/>
      <c r="B276" s="45"/>
      <c r="C276" s="65"/>
      <c r="D276" s="14" t="s">
        <v>120</v>
      </c>
      <c r="E276" s="15">
        <f>F276+G276+H276+I276</f>
        <v>0</v>
      </c>
      <c r="F276" s="15">
        <v>0</v>
      </c>
      <c r="G276" s="12"/>
      <c r="H276" s="12"/>
      <c r="I276" s="12"/>
      <c r="J276" s="16"/>
      <c r="K276" s="16"/>
      <c r="L276" s="68"/>
    </row>
    <row r="277" spans="1:12" ht="26.25" customHeight="1">
      <c r="A277" s="45"/>
      <c r="B277" s="45"/>
      <c r="C277" s="65"/>
      <c r="D277" s="9" t="s">
        <v>19</v>
      </c>
      <c r="E277" s="12">
        <f>F277+G277+H277+I277</f>
        <v>46621.27</v>
      </c>
      <c r="F277" s="12">
        <v>46621.27</v>
      </c>
      <c r="G277" s="15"/>
      <c r="H277" s="15"/>
      <c r="I277" s="15"/>
      <c r="J277" s="17"/>
      <c r="K277" s="17"/>
      <c r="L277" s="68"/>
    </row>
    <row r="278" spans="1:12" ht="18.75" customHeight="1" hidden="1">
      <c r="A278" s="151"/>
      <c r="B278" s="151"/>
      <c r="C278" s="65"/>
      <c r="D278" s="14" t="s">
        <v>187</v>
      </c>
      <c r="E278" s="15">
        <f>F278+G278+H278+I278</f>
        <v>0</v>
      </c>
      <c r="F278" s="15">
        <v>0</v>
      </c>
      <c r="G278" s="15"/>
      <c r="H278" s="15">
        <v>0</v>
      </c>
      <c r="I278" s="15"/>
      <c r="J278" s="17"/>
      <c r="K278" s="17"/>
      <c r="L278" s="68"/>
    </row>
    <row r="279" spans="1:12" ht="18.75" customHeight="1" hidden="1">
      <c r="A279" s="151"/>
      <c r="B279" s="151"/>
      <c r="C279" s="65"/>
      <c r="D279" s="14" t="s">
        <v>188</v>
      </c>
      <c r="E279" s="15">
        <f>F279+G279+H279+I279</f>
        <v>0</v>
      </c>
      <c r="F279" s="15">
        <v>0</v>
      </c>
      <c r="G279" s="15"/>
      <c r="H279" s="15">
        <v>0</v>
      </c>
      <c r="I279" s="15"/>
      <c r="J279" s="17"/>
      <c r="K279" s="17"/>
      <c r="L279" s="68"/>
    </row>
    <row r="280" spans="1:12" ht="12">
      <c r="A280" s="66"/>
      <c r="B280" s="66"/>
      <c r="C280" s="67"/>
      <c r="D280" s="9" t="s">
        <v>67</v>
      </c>
      <c r="E280" s="76">
        <f aca="true" t="shared" si="80" ref="E280:L280">E7+E27++E93+E107+E131+E155+E163+E171+E245+E256</f>
        <v>20286870.71</v>
      </c>
      <c r="F280" s="115">
        <f t="shared" si="80"/>
        <v>3076885.45</v>
      </c>
      <c r="G280" s="115">
        <f t="shared" si="80"/>
        <v>3380579.41</v>
      </c>
      <c r="H280" s="115">
        <f t="shared" si="80"/>
        <v>4397219.2</v>
      </c>
      <c r="I280" s="115">
        <f t="shared" si="80"/>
        <v>9432186.65</v>
      </c>
      <c r="J280" s="115">
        <f t="shared" si="80"/>
        <v>21499901.6</v>
      </c>
      <c r="K280" s="124">
        <f t="shared" si="80"/>
        <v>13811437.6</v>
      </c>
      <c r="L280" s="119">
        <f t="shared" si="80"/>
        <v>1116308.8</v>
      </c>
    </row>
    <row r="281" spans="1:12" ht="13.5" customHeight="1">
      <c r="A281" s="66"/>
      <c r="B281" s="66"/>
      <c r="C281" s="67"/>
      <c r="D281" s="14"/>
      <c r="E281" s="76"/>
      <c r="F281" s="193">
        <f>F280+G280+H280+I280</f>
        <v>20286870.71</v>
      </c>
      <c r="G281" s="194"/>
      <c r="H281" s="194"/>
      <c r="I281" s="194"/>
      <c r="J281" s="76"/>
      <c r="K281" s="124"/>
      <c r="L281" s="68"/>
    </row>
    <row r="282" spans="1:12" ht="12" customHeight="1">
      <c r="A282" s="36"/>
      <c r="B282" s="36"/>
      <c r="C282" s="67"/>
      <c r="D282" s="9" t="s">
        <v>121</v>
      </c>
      <c r="E282" s="59">
        <f aca="true" t="shared" si="81" ref="E282:L282">E9+E25+E36+E76+E95+E103+E108+E112+E120+E133+E144+E150+E153+E165+E173+E186+E203+E213+E225+E230+E243+E247+E249+E252+E258+E273+E275+E266+E29+E33+E254+E183+E205+E129</f>
        <v>7463156.9799999995</v>
      </c>
      <c r="F282" s="150">
        <f t="shared" si="81"/>
        <v>1466507.98</v>
      </c>
      <c r="G282" s="150">
        <f t="shared" si="81"/>
        <v>1599429.8</v>
      </c>
      <c r="H282" s="150">
        <f t="shared" si="81"/>
        <v>4397219.2</v>
      </c>
      <c r="I282" s="150">
        <f t="shared" si="81"/>
        <v>0</v>
      </c>
      <c r="J282" s="150">
        <f t="shared" si="81"/>
        <v>21499901.6</v>
      </c>
      <c r="K282" s="150">
        <f t="shared" si="81"/>
        <v>13811437.6</v>
      </c>
      <c r="L282" s="150">
        <f t="shared" si="81"/>
        <v>1116308.8</v>
      </c>
    </row>
    <row r="283" spans="1:12" ht="15" customHeight="1">
      <c r="A283" s="68"/>
      <c r="B283" s="68"/>
      <c r="C283" s="90"/>
      <c r="D283" s="69" t="s">
        <v>80</v>
      </c>
      <c r="E283" s="77">
        <f aca="true" t="shared" si="82" ref="E283:L283">E13++E64+E99+E138+E157+E167++E179+E188++E219+E232+E208+E116+E198+E124</f>
        <v>9432186.65</v>
      </c>
      <c r="F283" s="77">
        <f t="shared" si="82"/>
        <v>0</v>
      </c>
      <c r="G283" s="77">
        <f t="shared" si="82"/>
        <v>0</v>
      </c>
      <c r="H283" s="77">
        <f t="shared" si="82"/>
        <v>0</v>
      </c>
      <c r="I283" s="77">
        <f t="shared" si="82"/>
        <v>9432186.65</v>
      </c>
      <c r="J283" s="77">
        <f t="shared" si="82"/>
        <v>0</v>
      </c>
      <c r="K283" s="77">
        <f t="shared" si="82"/>
        <v>0</v>
      </c>
      <c r="L283" s="77">
        <f t="shared" si="82"/>
        <v>0</v>
      </c>
    </row>
    <row r="284" spans="1:12" ht="16.5" customHeight="1">
      <c r="A284" s="68"/>
      <c r="B284" s="68"/>
      <c r="C284" s="90"/>
      <c r="D284" s="69" t="s">
        <v>79</v>
      </c>
      <c r="E284" s="77">
        <f aca="true" t="shared" si="83" ref="E284:L284">E19+E70++E101++E141+E160+E169+E181+E193+E222+E237+E264+E200+E210+E118+E126</f>
        <v>3391527.08</v>
      </c>
      <c r="F284" s="77">
        <f t="shared" si="83"/>
        <v>1610377.47</v>
      </c>
      <c r="G284" s="77">
        <f t="shared" si="83"/>
        <v>1781149.6099999999</v>
      </c>
      <c r="H284" s="77">
        <f t="shared" si="83"/>
        <v>0</v>
      </c>
      <c r="I284" s="77">
        <f t="shared" si="83"/>
        <v>0</v>
      </c>
      <c r="J284" s="77">
        <f t="shared" si="83"/>
        <v>0</v>
      </c>
      <c r="K284" s="77">
        <f t="shared" si="83"/>
        <v>0</v>
      </c>
      <c r="L284" s="77">
        <f t="shared" si="83"/>
        <v>0</v>
      </c>
    </row>
    <row r="285" spans="1:12" ht="12">
      <c r="A285" s="68"/>
      <c r="B285" s="68"/>
      <c r="C285" s="90"/>
      <c r="D285" s="69"/>
      <c r="E285" s="78">
        <f>SUM(E282:E284)</f>
        <v>20286870.71</v>
      </c>
      <c r="F285" s="78">
        <f aca="true" t="shared" si="84" ref="F285:L285">SUM(F282:F284)</f>
        <v>3076885.45</v>
      </c>
      <c r="G285" s="78">
        <f t="shared" si="84"/>
        <v>3380579.41</v>
      </c>
      <c r="H285" s="78">
        <f t="shared" si="84"/>
        <v>4397219.2</v>
      </c>
      <c r="I285" s="78">
        <f t="shared" si="84"/>
        <v>9432186.65</v>
      </c>
      <c r="J285" s="78">
        <f t="shared" si="84"/>
        <v>21499901.6</v>
      </c>
      <c r="K285" s="78">
        <f t="shared" si="84"/>
        <v>13811437.6</v>
      </c>
      <c r="L285" s="78">
        <f t="shared" si="84"/>
        <v>1116308.8</v>
      </c>
    </row>
    <row r="286" spans="1:12" ht="11.25" customHeight="1">
      <c r="A286" s="68"/>
      <c r="B286" s="68" t="s">
        <v>68</v>
      </c>
      <c r="C286" s="91"/>
      <c r="D286" s="161" t="s">
        <v>35</v>
      </c>
      <c r="E286" s="76">
        <f>E63+E92+E98+E106+E137+E147+E152+E206+E218+E228+E248+E250+E261+E270+E274+E277+E204</f>
        <v>287627.98</v>
      </c>
      <c r="F286" s="136">
        <f>F63+F92+F98+F106+F137+F147+F152+F206+F218+F228+F248+F250+F261+F270+F274+F277+F204</f>
        <v>287627.98</v>
      </c>
      <c r="G286" s="76">
        <f aca="true" t="shared" si="85" ref="G286:L286">G63+G92+G98+G106+G137+G147+G152+G206+G218+G228+G248+G250+G261+G270+G274+G277</f>
        <v>0</v>
      </c>
      <c r="H286" s="76">
        <f t="shared" si="85"/>
        <v>0</v>
      </c>
      <c r="I286" s="76">
        <f t="shared" si="85"/>
        <v>0</v>
      </c>
      <c r="J286" s="76">
        <f t="shared" si="85"/>
        <v>0</v>
      </c>
      <c r="K286" s="124">
        <f t="shared" si="85"/>
        <v>0</v>
      </c>
      <c r="L286" s="119">
        <f t="shared" si="85"/>
        <v>0</v>
      </c>
    </row>
    <row r="287" spans="5:7" ht="12" hidden="1">
      <c r="E287" s="80" t="s">
        <v>73</v>
      </c>
      <c r="F287" s="80" t="s">
        <v>74</v>
      </c>
      <c r="G287" s="80" t="s">
        <v>75</v>
      </c>
    </row>
    <row r="288" spans="1:7" ht="12" hidden="1">
      <c r="A288" s="97" t="s">
        <v>9</v>
      </c>
      <c r="E288" s="81"/>
      <c r="F288" s="81">
        <v>1883861.94</v>
      </c>
      <c r="G288" s="80">
        <f>E288+F288</f>
        <v>1883861.94</v>
      </c>
    </row>
    <row r="289" spans="1:7" ht="12" hidden="1">
      <c r="A289" s="1">
        <v>600</v>
      </c>
      <c r="E289" s="81"/>
      <c r="F289" s="81">
        <f>6961559.9-200000+21000</f>
        <v>6782559.9</v>
      </c>
      <c r="G289" s="80">
        <f>E289+F289</f>
        <v>6782559.9</v>
      </c>
    </row>
    <row r="290" spans="1:7" ht="12" hidden="1">
      <c r="A290" s="1">
        <v>700</v>
      </c>
      <c r="E290" s="81"/>
      <c r="F290" s="81">
        <v>194000</v>
      </c>
      <c r="G290" s="80">
        <f>E290+F290</f>
        <v>194000</v>
      </c>
    </row>
    <row r="291" spans="1:6" ht="12" hidden="1">
      <c r="A291" s="1">
        <v>750</v>
      </c>
      <c r="E291" s="81">
        <v>18300</v>
      </c>
      <c r="F291" s="81">
        <v>43000</v>
      </c>
    </row>
    <row r="292" spans="1:6" ht="12" hidden="1">
      <c r="A292" s="1">
        <v>754</v>
      </c>
      <c r="B292" s="1">
        <v>75412</v>
      </c>
      <c r="E292" s="81">
        <v>90000</v>
      </c>
      <c r="F292" s="81">
        <v>405000</v>
      </c>
    </row>
    <row r="293" spans="5:6" ht="12" hidden="1">
      <c r="E293" s="81">
        <v>3000</v>
      </c>
      <c r="F293" s="81">
        <v>0</v>
      </c>
    </row>
    <row r="294" spans="2:7" ht="12" hidden="1">
      <c r="B294" s="1">
        <v>75495</v>
      </c>
      <c r="E294" s="81"/>
      <c r="F294" s="81">
        <v>8000</v>
      </c>
      <c r="G294" s="80">
        <f>E292+F292+E293+F293+E294+F294</f>
        <v>506000</v>
      </c>
    </row>
    <row r="295" spans="1:7" ht="12" hidden="1">
      <c r="A295" s="1">
        <v>801</v>
      </c>
      <c r="E295" s="81">
        <v>270000</v>
      </c>
      <c r="F295" s="81">
        <v>3613900</v>
      </c>
      <c r="G295" s="80">
        <f>E295+F295</f>
        <v>3883900</v>
      </c>
    </row>
    <row r="296" spans="1:7" ht="12" hidden="1">
      <c r="A296" s="1">
        <v>852</v>
      </c>
      <c r="E296" s="81"/>
      <c r="F296" s="81">
        <v>1250000</v>
      </c>
      <c r="G296" s="80">
        <f>E296+F296</f>
        <v>1250000</v>
      </c>
    </row>
    <row r="297" spans="1:6" ht="12" hidden="1">
      <c r="A297" s="1">
        <v>900</v>
      </c>
      <c r="B297" s="1">
        <v>90001</v>
      </c>
      <c r="E297" s="81"/>
      <c r="F297" s="81">
        <v>1067000</v>
      </c>
    </row>
    <row r="298" spans="2:6" ht="12" hidden="1">
      <c r="B298" s="1">
        <v>90002</v>
      </c>
      <c r="E298" s="81"/>
      <c r="F298" s="81">
        <v>1282933.93</v>
      </c>
    </row>
    <row r="299" spans="2:6" ht="12" hidden="1">
      <c r="B299" s="1">
        <v>90004</v>
      </c>
      <c r="F299" s="80">
        <v>16614.54</v>
      </c>
    </row>
    <row r="300" spans="2:6" ht="12" hidden="1">
      <c r="B300" s="1">
        <v>90008</v>
      </c>
      <c r="F300" s="80">
        <v>70000</v>
      </c>
    </row>
    <row r="301" spans="2:6" ht="12" hidden="1">
      <c r="B301" s="1">
        <v>90015</v>
      </c>
      <c r="F301" s="80">
        <v>286000</v>
      </c>
    </row>
    <row r="302" spans="2:6" ht="12" hidden="1">
      <c r="B302" s="1">
        <v>90095</v>
      </c>
      <c r="F302" s="80">
        <v>0</v>
      </c>
    </row>
    <row r="303" spans="5:6" ht="12" hidden="1">
      <c r="E303" s="80">
        <v>250000</v>
      </c>
      <c r="F303" s="80">
        <v>0</v>
      </c>
    </row>
    <row r="304" ht="12" hidden="1">
      <c r="E304" s="80">
        <v>150000</v>
      </c>
    </row>
    <row r="305" spans="4:7" ht="12" hidden="1">
      <c r="D305" s="1" t="s">
        <v>76</v>
      </c>
      <c r="E305" s="80">
        <f>SUM(E297:E304)</f>
        <v>400000</v>
      </c>
      <c r="F305" s="80">
        <f>SUM(F297:F304)</f>
        <v>2722548.4699999997</v>
      </c>
      <c r="G305" s="80">
        <f>E305+F305</f>
        <v>3122548.4699999997</v>
      </c>
    </row>
    <row r="306" spans="1:7" ht="12" hidden="1">
      <c r="A306" s="1">
        <v>921</v>
      </c>
      <c r="F306" s="80">
        <v>78821.83</v>
      </c>
      <c r="G306" s="80">
        <f>E306+F306</f>
        <v>78821.83</v>
      </c>
    </row>
    <row r="307" spans="1:6" ht="12" hidden="1">
      <c r="A307" s="1">
        <v>926</v>
      </c>
      <c r="F307" s="80">
        <v>596491.83</v>
      </c>
    </row>
    <row r="308" spans="5:6" ht="12" hidden="1">
      <c r="E308" s="79">
        <f>SUM(E288:E307)-E305</f>
        <v>781300</v>
      </c>
      <c r="F308" s="79">
        <f>SUM(F288:F307)-F305</f>
        <v>17578183.969999995</v>
      </c>
    </row>
    <row r="309" spans="4:8" ht="12" hidden="1">
      <c r="D309" s="70" t="s">
        <v>77</v>
      </c>
      <c r="E309" s="79">
        <f>SUM(E308:E308)</f>
        <v>781300</v>
      </c>
      <c r="F309" s="98">
        <f>SUM(F308:F308)</f>
        <v>17578183.969999995</v>
      </c>
      <c r="G309" s="82">
        <f>E309+F309</f>
        <v>18359483.969999995</v>
      </c>
      <c r="H309" s="79"/>
    </row>
    <row r="312" spans="4:6" ht="12">
      <c r="D312" s="70"/>
      <c r="E312" s="79"/>
      <c r="F312" s="79"/>
    </row>
    <row r="313" spans="4:6" ht="12">
      <c r="D313" s="70"/>
      <c r="E313" s="79"/>
      <c r="F313" s="79"/>
    </row>
    <row r="314" spans="4:6" ht="12">
      <c r="D314" s="116"/>
      <c r="E314" s="117"/>
      <c r="F314" s="117"/>
    </row>
  </sheetData>
  <sheetProtection/>
  <mergeCells count="33">
    <mergeCell ref="B111:B123"/>
    <mergeCell ref="K3:L3"/>
    <mergeCell ref="C247:C248"/>
    <mergeCell ref="C249:C250"/>
    <mergeCell ref="A256:A275"/>
    <mergeCell ref="F281:I281"/>
    <mergeCell ref="A245:A250"/>
    <mergeCell ref="B246:B250"/>
    <mergeCell ref="B94:B106"/>
    <mergeCell ref="A107:A123"/>
    <mergeCell ref="A27:A92"/>
    <mergeCell ref="B35:B92"/>
    <mergeCell ref="C36:C63"/>
    <mergeCell ref="L4:L5"/>
    <mergeCell ref="A93:A106"/>
    <mergeCell ref="J4:J5"/>
    <mergeCell ref="K4:K5"/>
    <mergeCell ref="A171:A242"/>
    <mergeCell ref="B172:B182"/>
    <mergeCell ref="B185:B195"/>
    <mergeCell ref="B229:B242"/>
    <mergeCell ref="C19:C24"/>
    <mergeCell ref="A131:A153"/>
    <mergeCell ref="C64:C69"/>
    <mergeCell ref="C70:C75"/>
    <mergeCell ref="C76:C92"/>
    <mergeCell ref="A155:A161"/>
    <mergeCell ref="A1:L1"/>
    <mergeCell ref="E3:I3"/>
    <mergeCell ref="F4:I4"/>
    <mergeCell ref="A7:A24"/>
    <mergeCell ref="B8:B24"/>
    <mergeCell ref="C13:C18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2020-12-30T12:25:47Z</dcterms:modified>
  <cp:category/>
  <cp:version/>
  <cp:contentType/>
  <cp:contentStatus/>
</cp:coreProperties>
</file>