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nr 4" sheetId="1" r:id="rId1"/>
    <sheet name="Zał. nr 6" sheetId="2" r:id="rId2"/>
    <sheet name="Zał. nr 6a" sheetId="3" r:id="rId3"/>
    <sheet name="Zał. nr 5" sheetId="4" r:id="rId4"/>
    <sheet name="Zał. nr 7" sheetId="5" r:id="rId5"/>
    <sheet name="Zał. nr 8" sheetId="6" r:id="rId6"/>
    <sheet name="Zał. nr 8a" sheetId="7" r:id="rId7"/>
  </sheets>
  <definedNames/>
  <calcPr fullCalcOnLoad="1"/>
</workbook>
</file>

<file path=xl/sharedStrings.xml><?xml version="1.0" encoding="utf-8"?>
<sst xmlns="http://schemas.openxmlformats.org/spreadsheetml/2006/main" count="643" uniqueCount="284">
  <si>
    <t>Wyszczególnienie</t>
  </si>
  <si>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</si>
  <si>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</si>
  <si>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</si>
  <si>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</si>
  <si>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</si>
  <si>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</si>
  <si>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</si>
  <si>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</si>
  <si>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</si>
  <si>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</si>
  <si>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</si>
  <si>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</si>
  <si>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</si>
  <si>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</si>
  <si>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</si>
  <si>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</si>
  <si>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</si>
  <si>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</si>
  <si>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</si>
  <si>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</si>
  <si>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</si>
  <si>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</si>
  <si>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</si>
  <si>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</si>
  <si>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</si>
  <si>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</si>
  <si>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</si>
  <si>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</si>
  <si>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</si>
  <si>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</si>
  <si>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</si>
  <si>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</si>
  <si>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</si>
  <si>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</si>
  <si>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</si>
  <si>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</si>
  <si>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</si>
  <si>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</si>
  <si>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</si>
  <si>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</si>
  <si>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</si>
  <si>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</si>
  <si>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</si>
  <si>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</si>
  <si>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</si>
  <si>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</si>
  <si>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</si>
  <si>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</si>
  <si>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</si>
  <si>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</si>
  <si>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</si>
  <si>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</si>
  <si>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</si>
  <si>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</si>
  <si>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</si>
  <si>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</si>
  <si>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</si>
  <si>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</si>
  <si>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</si>
  <si>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</si>
  <si>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</si>
  <si>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</si>
  <si>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</si>
  <si>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</si>
  <si>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</si>
  <si>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</si>
  <si>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</si>
  <si>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</si>
  <si>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</si>
  <si>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</si>
  <si>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</si>
  <si>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</si>
  <si>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</si>
  <si>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</si>
  <si>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</si>
  <si>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</si>
  <si>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</si>
  <si>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</si>
  <si>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</si>
  <si>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</si>
  <si>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</si>
  <si>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Środki
z budżetu krajowego</t>
  </si>
  <si>
    <t>Środki
z budżetu UE</t>
  </si>
  <si>
    <t>pożyczki
i kredyty</t>
  </si>
  <si>
    <t>Wydatki
w okresie realizacji Projektu (całkowita wartość Projektu)
(6+7)</t>
  </si>
  <si>
    <t>§*</t>
  </si>
  <si>
    <t>Klasyfikacja (dział, rozdział,
paragraf)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</si>
  <si>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</si>
  <si>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</si>
  <si>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</si>
  <si>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</si>
  <si>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</si>
  <si>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</si>
  <si>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</si>
  <si>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</si>
  <si>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</si>
  <si>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</si>
  <si>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</si>
  <si>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</si>
  <si>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</si>
  <si>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</si>
  <si>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</si>
  <si>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</si>
  <si>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</si>
  <si>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</si>
  <si>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</si>
  <si>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</si>
  <si>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</si>
  <si>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</si>
  <si>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</si>
  <si>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</si>
  <si>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</si>
  <si>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</si>
  <si>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</si>
  <si>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</si>
  <si>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</si>
  <si>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</si>
  <si>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</si>
  <si>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</si>
  <si>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</si>
  <si>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</si>
  <si>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</si>
  <si>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</si>
  <si>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</si>
  <si>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</si>
  <si>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</si>
  <si>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</si>
  <si>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</si>
  <si>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</si>
  <si>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</si>
  <si>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</si>
  <si>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</si>
  <si>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</si>
  <si>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</si>
  <si>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</si>
  <si>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</si>
  <si>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</si>
  <si>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</si>
  <si>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</si>
  <si>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</si>
  <si>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</si>
  <si>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</si>
  <si>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2010 r.</t>
  </si>
  <si>
    <t>2011 r.</t>
  </si>
  <si>
    <t>Dochody i wydatki związane z realizacją zadań realizowanych na podstawie umów lub porozumień między jednostkami samorządu terytorialnego w 2010 r.</t>
  </si>
  <si>
    <t>Dochody
ogółem</t>
  </si>
  <si>
    <t>Prognoza kwoty długu gminy na rok 2010 i lata następne</t>
  </si>
  <si>
    <t>31.12.2009 r.</t>
  </si>
  <si>
    <t>Plan na 2010 r.</t>
  </si>
  <si>
    <t>2012 r.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</si>
  <si>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</si>
  <si>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2012 r.***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</si>
  <si>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wodociądgowej w Studziance"</t>
  </si>
  <si>
    <t>1.5</t>
  </si>
  <si>
    <t>1.6</t>
  </si>
  <si>
    <t>1.7</t>
  </si>
  <si>
    <t>1.8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</si>
  <si>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</si>
  <si>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</si>
  <si>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Regionalny Program Operacyjny Warmia - Mazury 2007-2013, Oś 3 infrastruktura Społeczna Działanie 3.1 Inwestycje w infrastrukturę edukacyjną  "Wyposażenie Szkoły Podstawowej w Jezioranach w sprzęt i pomoce naukowe optymalizujące procesy kształcenia"</t>
  </si>
  <si>
    <t>801-80101</t>
  </si>
  <si>
    <t>801-80104</t>
  </si>
  <si>
    <t>2.3</t>
  </si>
  <si>
    <t>801-80110</t>
  </si>
  <si>
    <t>2.4</t>
  </si>
  <si>
    <t>801-80130</t>
  </si>
  <si>
    <t>2.5</t>
  </si>
  <si>
    <t>2.6</t>
  </si>
  <si>
    <t>Program</t>
  </si>
  <si>
    <t>Priorytet</t>
  </si>
  <si>
    <t>Działanie</t>
  </si>
  <si>
    <t>Nazwa projektu</t>
  </si>
  <si>
    <t>Razem wydatki</t>
  </si>
  <si>
    <t>2010 r</t>
  </si>
  <si>
    <t>2011 r</t>
  </si>
  <si>
    <t>2.7</t>
  </si>
  <si>
    <t>2012r</t>
  </si>
  <si>
    <t>2.8</t>
  </si>
  <si>
    <t>2.9</t>
  </si>
  <si>
    <t>2.10</t>
  </si>
  <si>
    <t>2.11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</si>
  <si>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Kikitach"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</si>
  <si>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Olszewniku"</t>
  </si>
  <si>
    <t>1.9</t>
  </si>
  <si>
    <t>1.11</t>
  </si>
  <si>
    <t>853-85395</t>
  </si>
  <si>
    <t>754-75495</t>
  </si>
  <si>
    <t>2009r</t>
  </si>
  <si>
    <t>w tym odsetki UE</t>
  </si>
  <si>
    <t>w tym UE</t>
  </si>
  <si>
    <t>Społeczeństwo oparte na Wiedzy "Nowe Media" w sprawie realizacji projektu "Warmińsko - Mazurski Bank Danych -                                                                                                                                                Pilotażowa implementacja dyrektywy INSPIRE w regionie"</t>
  </si>
  <si>
    <t>PROGRAM UCZENIE SIĘ PRZEZ CAŁE ŻYCIE COMENIUS PARTNERSKI PROJEKT COMENIUS</t>
  </si>
  <si>
    <t>OGÓŁEM</t>
  </si>
  <si>
    <t>921-92109-6228,6229</t>
  </si>
  <si>
    <t>921-92109-2488,2489</t>
  </si>
  <si>
    <t>1.12</t>
  </si>
  <si>
    <t>1.13</t>
  </si>
  <si>
    <t>700-70005-6058,6059</t>
  </si>
  <si>
    <t>700-70005-6068,6069</t>
  </si>
  <si>
    <t>Budżet 2010</t>
  </si>
  <si>
    <t>z podatków i  opłat</t>
  </si>
  <si>
    <t>Regionalny Program Operacyjny Warmia - Mazury 2007-2013, Oś 3 infrastruktura Społeczna Działanie 3.1 Inwestycje w infrastrukturę edukacyjną  "Wyposażenie Szkoły Podstawowej we Franknowie w sprzęt i pomoce naukowe optymalizujące procesy kształcenia"</t>
  </si>
  <si>
    <t>,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</si>
  <si>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Krokowo Lekity Jeziorany"</t>
  </si>
  <si>
    <t>PROGAM ROZWOJU OBSZARÓW WIEJSKICH NA LATA 2007-2013  Działanie 4.1/413 "Wdrażanie Lokalnych Strategii Rozwoju"                                                                                                                                                                             "Zakup wyposażenia do świetlicy wiejskiej w Pierwągach"</t>
  </si>
  <si>
    <t xml:space="preserve"> Program Rozwoju Obszarów Wiejskich na lata 2007-2013 w zakresie działania "Odnowa i rozwój wsi" - Modernizacja świetlicy w msc. Kikity</t>
  </si>
  <si>
    <t>Program rozwoju Obszarów Wiejskich na lata 2007-2013 w zakresie działania "Odnowa i rozwój wsi" - Odbudowa świetlicy Kiersztanowo</t>
  </si>
  <si>
    <t>PROGRAM ROZWOJU OBSZARÓW WIEJSKICH,  Działanie 4.1/413 "Wdrażanie Lokalnych Strategii Rozwoju"-                                                                                                                                                       "Budowa nowych wiat przystankowych w msc. Kostrzewy,Kiersztanowo,Derc,Olszewnik,Radostowo,Zerbuń,Miejska Wieś,Tłokowo i Krokowo"</t>
  </si>
  <si>
    <t>Regionalny Program Operacyjny Warmia i Mazury na lata 2007-2013, Oś IV rozwój, restrukturyzacja i rewitalizacja miast, działanie 4.2 rewitalizacja miast - "Ciąg rekreacyjno - spacerowy za UM -FOSA"</t>
  </si>
  <si>
    <t>Program Rozwoju Obszarów Wiejskich na lata 2007-2013, oś IV LEADR -"Budowa wiaty rekreacyjnej typu "Grzybek" w msc. Tłokowo</t>
  </si>
  <si>
    <t>PROGRAM ROZWOJU OBSZARÓW WIEJSKICH na lata 2007-2013,  Działanie 4.1/413"Wdrażanie Lokalnych Strategii Rozwoju", oś IV LEADER, działanie "Odnowa i rowój wsi"-                                                                                                                                                       "Budowa nowych wiat przystankowych w msc. Radostowo,Franknowo,Ustnik,Kalis,Studnica"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</si>
  <si>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" Budowa Placu zabaw w miejscowości Potryty"</t>
  </si>
  <si>
    <t xml:space="preserve">                                 PROGRAM ROZWOJU OBSZARÓW WIEJSKICH,   Działanie "Odnowa i rozwój wsi"-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</si>
  <si>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" Budowa Placu zabaw w miejscowosci Potryty"</t>
  </si>
  <si>
    <t xml:space="preserve">                                 PROGRAM ROZWOJU OBSZARÓW WIEJSKICH,   Działanie II Odnowa i Rozwój Wsi                                                                                                                                                                                           " Budowa Placu zabaw w Radostowie"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</si>
  <si>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</si>
  <si>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>1.4</t>
  </si>
  <si>
    <t>1.14</t>
  </si>
  <si>
    <t>1.16</t>
  </si>
  <si>
    <t>1.17</t>
  </si>
  <si>
    <t>1.18</t>
  </si>
  <si>
    <t>1.21</t>
  </si>
  <si>
    <t>1.24</t>
  </si>
  <si>
    <t>2.12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</si>
  <si>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sieci wodociągowej Modliny Franknowo"</t>
  </si>
  <si>
    <r>
      <t xml:space="preserve">Dług/dochody (%) (art. 170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</si>
  <si>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 u.f.p. z 2005 r.)</t>
    </r>
  </si>
  <si>
    <r>
      <t xml:space="preserve">Dług/dochody po wyłączeniach (%) (art. 170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</si>
  <si>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po wyłączeniach (%) (art. 169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 u.f.p. z 2005 r.)</t>
    </r>
  </si>
  <si>
    <t>Regionalny Program Operacyjny Warmia i Mazury na lata 2007-2013, Oś IV rozwój, restrukturyzacja i rewitalizacja miast, działanie 4.2 rewitalizacja miast - "Rewitalizacja śródmieścia miasta Jeziorany"</t>
  </si>
  <si>
    <t>URM   marzec</t>
  </si>
  <si>
    <t>odset UE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</si>
  <si>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</si>
  <si>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URM kwiecień</t>
  </si>
  <si>
    <t xml:space="preserve"> Wykonanie w 2009 r.</t>
  </si>
  <si>
    <t>Wykonanie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</si>
  <si>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</si>
  <si>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010-01010-6058,9</t>
  </si>
  <si>
    <t>600-60016-6058,9</t>
  </si>
  <si>
    <t>900-90001-6058,9</t>
  </si>
  <si>
    <t>926-92601-6058,9</t>
  </si>
  <si>
    <t>926-92695-6058,9</t>
  </si>
  <si>
    <t>...8,9</t>
  </si>
  <si>
    <t>...7,9</t>
  </si>
  <si>
    <t>1.25</t>
  </si>
  <si>
    <t>Program Rozwoju Obszarów Wiejskich na lata 2007-20013 w zakresie działania "Odnowa i rozwó wsi" -Zakup wyposażenia dla Miejskiego Ośrodka Kultury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</si>
  <si>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Przedszkole Publiczne w Jezioranach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</si>
  <si>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 -Szkoła Zawodowa</t>
  </si>
  <si>
    <t>Regionalny Program Operacyjny Warmia - Mazury 2007-2013, Oś 3 infrastruktura Społeczna Działanie 3.1 Inwestycje w infrastrukturę edukacyjną "Wyposażenie przedszkola i szkół z terenu gminy Jeziorany w sprzęt i pomoce naukowe optymalizujące procesy kształcenia-Gimnazjum</t>
  </si>
  <si>
    <t>Regionalny Program Operacyjny Warmia - Mazury 2007-2013, Oś 3 infrastruktura Społeczna Działanie 3.1 Inwestycje w infrastrukturę edukacyjną (SP Radostowo) "Wyposażenie przedszkola i szkół z terenu gminy Jeziorany w sprzęt i pomoce naukowe optymalizujące procesy kształcenia</t>
  </si>
  <si>
    <t>URM maj</t>
  </si>
  <si>
    <t>Zestawienie planowanych kwot dotacji udzielanych z budżetu jst, realizowanych przez podmioty należące i nienależące do sektora finansów publicznych w 2010 r.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</si>
  <si>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</si>
  <si>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</si>
  <si>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</si>
  <si>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</si>
  <si>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</si>
  <si>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</si>
  <si>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Miejski Ośrodek Kultury</t>
  </si>
  <si>
    <t>Miejska Biblioteka Publiczna</t>
  </si>
  <si>
    <t>RAZEM</t>
  </si>
  <si>
    <t>Dotacje dla podmiotów niezaliczanych do sektora finansów publicznych</t>
  </si>
  <si>
    <t>Przedszkola</t>
  </si>
  <si>
    <t>Ochrona zabytków i opieka nad zabytkami</t>
  </si>
  <si>
    <t>Przeciwdzialanie alkoholizmowi</t>
  </si>
  <si>
    <t>Pozostała działalnosć</t>
  </si>
  <si>
    <t>Zadania w zakresie kultury fizycznej i sportu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</si>
  <si>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</si>
  <si>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</si>
  <si>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926-92601-6058,6059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</si>
  <si>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</si>
  <si>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>926-92601-6068,6069</t>
  </si>
  <si>
    <t>URM lipiec</t>
  </si>
  <si>
    <t>Pożyczki na finanso-wanie zadań reali-zowanych z udzia-łem środków pochodzących z budżetu UE</t>
  </si>
  <si>
    <t>Razem kredyty i pożyczki bez UE</t>
  </si>
  <si>
    <t>Spłaty pożyczek otrzymanych na finansowanie zadań realizowa-nych z udziałem środków pocho-dzących z budżetu UE</t>
  </si>
  <si>
    <r>
      <t>Prognozowana sytuacja finansowa gminy w latach spłaty długu (</t>
    </r>
    <r>
      <rPr>
        <b/>
        <sz val="12"/>
        <rFont val="Arial CE"/>
        <family val="2"/>
      </rPr>
      <t>rio)</t>
    </r>
  </si>
  <si>
    <t>URM sierpień</t>
  </si>
  <si>
    <t xml:space="preserve">      Przychody i rozchody budżetu w 2010 r.</t>
  </si>
  <si>
    <t>Dochody i wydatki związane z realizacją zadań  z zakresu administracji rządowej realizowane  na podstawie  porozumień z organami administracji  rządowej w 2010 r.</t>
  </si>
  <si>
    <t xml:space="preserve">Dotacje celowei środki  pozyskane z innych żródeł </t>
  </si>
  <si>
    <t xml:space="preserve">w tym:Środki pozyskane z innych źródeł </t>
  </si>
  <si>
    <r>
      <t>dług 31.12.2009 9.917.081,79 (kred i poż. Otrzymane ( +podpis umowy 1.322.204,66 razem 11.239.286,45+ umowa kredytowa  1.972.376,42=kre,poz pobr i promesy =</t>
    </r>
    <r>
      <rPr>
        <i/>
        <sz val="10"/>
        <rFont val="Arial CE"/>
        <family val="2"/>
      </rPr>
      <t>13.211.662,87</t>
    </r>
    <r>
      <rPr>
        <b/>
        <i/>
        <sz val="10"/>
        <rFont val="Arial CE"/>
        <family val="0"/>
      </rPr>
      <t xml:space="preserve">  + do pobrania krajowe kred i poż.1.920.687,72+951.570,06 UE minus spłaty kredytów i pozyczek  1.905.96028 0 razem dług na 31.12.2010 14.177.960,37 zł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</si>
</sst>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</numFmts>
  <fonts count="6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i/>
      <sz val="8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7"/>
      <name val="Arial CE"/>
      <family val="0"/>
    </font>
    <font>
      <b/>
      <i/>
      <sz val="9"/>
      <name val="Arial CE"/>
      <family val="2"/>
    </font>
    <font>
      <b/>
      <i/>
      <u val="single"/>
      <sz val="9"/>
      <name val="Arial CE"/>
      <family val="2"/>
    </font>
    <font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11" xfId="53" applyFont="1" applyBorder="1" applyAlignment="1">
      <alignment horizontal="center"/>
      <protection/>
    </xf>
    <xf numFmtId="0" fontId="9" fillId="0" borderId="12" xfId="53" applyFont="1" applyBorder="1">
      <alignment/>
      <protection/>
    </xf>
    <xf numFmtId="0" fontId="8" fillId="0" borderId="12" xfId="53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8" fillId="0" borderId="11" xfId="53" applyFont="1" applyBorder="1">
      <alignment/>
      <protection/>
    </xf>
    <xf numFmtId="0" fontId="8" fillId="0" borderId="0" xfId="53" applyFont="1">
      <alignment/>
      <protection/>
    </xf>
    <xf numFmtId="0" fontId="8" fillId="0" borderId="12" xfId="53" applyFont="1" applyBorder="1">
      <alignment/>
      <protection/>
    </xf>
    <xf numFmtId="0" fontId="13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8" fillId="33" borderId="22" xfId="53" applyFont="1" applyFill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0" xfId="53" applyFont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4" fontId="9" fillId="0" borderId="12" xfId="53" applyNumberFormat="1" applyFont="1" applyBorder="1" applyAlignment="1">
      <alignment vertical="top"/>
      <protection/>
    </xf>
    <xf numFmtId="4" fontId="9" fillId="0" borderId="12" xfId="53" applyNumberFormat="1" applyFont="1" applyBorder="1">
      <alignment/>
      <protection/>
    </xf>
    <xf numFmtId="0" fontId="9" fillId="0" borderId="0" xfId="53" applyFont="1" applyBorder="1" applyAlignment="1">
      <alignment horizontal="center"/>
      <protection/>
    </xf>
    <xf numFmtId="4" fontId="9" fillId="0" borderId="25" xfId="53" applyNumberFormat="1" applyFont="1" applyBorder="1" applyAlignment="1">
      <alignment/>
      <protection/>
    </xf>
    <xf numFmtId="3" fontId="9" fillId="0" borderId="12" xfId="53" applyNumberFormat="1" applyFont="1" applyBorder="1">
      <alignment/>
      <protection/>
    </xf>
    <xf numFmtId="4" fontId="8" fillId="0" borderId="11" xfId="53" applyNumberFormat="1" applyFont="1" applyBorder="1">
      <alignment/>
      <protection/>
    </xf>
    <xf numFmtId="4" fontId="9" fillId="0" borderId="25" xfId="53" applyNumberFormat="1" applyFont="1" applyBorder="1" applyAlignment="1">
      <alignment vertical="top"/>
      <protection/>
    </xf>
    <xf numFmtId="3" fontId="9" fillId="0" borderId="25" xfId="53" applyNumberFormat="1" applyFont="1" applyBorder="1" applyAlignment="1">
      <alignment/>
      <protection/>
    </xf>
    <xf numFmtId="4" fontId="21" fillId="0" borderId="12" xfId="53" applyNumberFormat="1" applyFont="1" applyBorder="1" applyAlignment="1">
      <alignment vertical="top" wrapText="1"/>
      <protection/>
    </xf>
    <xf numFmtId="4" fontId="9" fillId="0" borderId="10" xfId="53" applyNumberFormat="1" applyFont="1" applyBorder="1" applyAlignment="1">
      <alignment horizontal="center"/>
      <protection/>
    </xf>
    <xf numFmtId="0" fontId="21" fillId="0" borderId="26" xfId="53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/>
      <protection/>
    </xf>
    <xf numFmtId="0" fontId="21" fillId="0" borderId="27" xfId="53" applyFont="1" applyBorder="1" applyAlignment="1">
      <alignment vertical="top" wrapText="1"/>
      <protection/>
    </xf>
    <xf numFmtId="0" fontId="9" fillId="0" borderId="10" xfId="53" applyFont="1" applyBorder="1">
      <alignment/>
      <protection/>
    </xf>
    <xf numFmtId="4" fontId="8" fillId="0" borderId="12" xfId="53" applyNumberFormat="1" applyFont="1" applyBorder="1">
      <alignment/>
      <protection/>
    </xf>
    <xf numFmtId="0" fontId="9" fillId="0" borderId="10" xfId="53" applyFont="1" applyBorder="1" applyAlignment="1">
      <alignment horizontal="center" wrapText="1"/>
      <protection/>
    </xf>
    <xf numFmtId="4" fontId="9" fillId="0" borderId="10" xfId="53" applyNumberFormat="1" applyFont="1" applyBorder="1">
      <alignment/>
      <protection/>
    </xf>
    <xf numFmtId="0" fontId="9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4" fontId="9" fillId="0" borderId="10" xfId="53" applyNumberFormat="1" applyFont="1" applyBorder="1" applyAlignment="1">
      <alignment horizontal="center" wrapText="1"/>
      <protection/>
    </xf>
    <xf numFmtId="1" fontId="9" fillId="0" borderId="10" xfId="53" applyNumberFormat="1" applyFont="1" applyBorder="1" applyAlignment="1">
      <alignment horizont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9" fillId="0" borderId="28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right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9" fillId="0" borderId="31" xfId="53" applyNumberFormat="1" applyFont="1" applyBorder="1" applyAlignment="1">
      <alignment/>
      <protection/>
    </xf>
    <xf numFmtId="0" fontId="9" fillId="0" borderId="20" xfId="53" applyFont="1" applyBorder="1">
      <alignment/>
      <protection/>
    </xf>
    <xf numFmtId="0" fontId="9" fillId="0" borderId="20" xfId="53" applyFont="1" applyBorder="1" applyAlignment="1">
      <alignment wrapText="1"/>
      <protection/>
    </xf>
    <xf numFmtId="4" fontId="9" fillId="0" borderId="20" xfId="53" applyNumberFormat="1" applyFont="1" applyBorder="1">
      <alignment/>
      <protection/>
    </xf>
    <xf numFmtId="3" fontId="9" fillId="0" borderId="20" xfId="53" applyNumberFormat="1" applyFont="1" applyBorder="1">
      <alignment/>
      <protection/>
    </xf>
    <xf numFmtId="3" fontId="9" fillId="0" borderId="31" xfId="53" applyNumberFormat="1" applyFont="1" applyBorder="1" applyAlignment="1">
      <alignment/>
      <protection/>
    </xf>
    <xf numFmtId="4" fontId="4" fillId="0" borderId="1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24" fillId="0" borderId="16" xfId="0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14" fillId="33" borderId="3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4" fontId="25" fillId="0" borderId="27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4" fontId="26" fillId="0" borderId="27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4" fillId="0" borderId="34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4" fontId="27" fillId="0" borderId="34" xfId="0" applyNumberFormat="1" applyFont="1" applyBorder="1" applyAlignment="1">
      <alignment vertical="center"/>
    </xf>
    <xf numFmtId="4" fontId="27" fillId="0" borderId="3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center" wrapText="1"/>
    </xf>
    <xf numFmtId="0" fontId="21" fillId="0" borderId="26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9" fillId="0" borderId="22" xfId="53" applyFont="1" applyBorder="1">
      <alignment/>
      <protection/>
    </xf>
    <xf numFmtId="0" fontId="9" fillId="0" borderId="36" xfId="53" applyFont="1" applyBorder="1" applyAlignment="1">
      <alignment wrapText="1"/>
      <protection/>
    </xf>
    <xf numFmtId="0" fontId="21" fillId="0" borderId="26" xfId="53" applyFont="1" applyBorder="1">
      <alignment/>
      <protection/>
    </xf>
    <xf numFmtId="0" fontId="9" fillId="0" borderId="33" xfId="53" applyFont="1" applyBorder="1">
      <alignment/>
      <protection/>
    </xf>
    <xf numFmtId="0" fontId="21" fillId="0" borderId="10" xfId="53" applyFont="1" applyBorder="1" applyAlignment="1">
      <alignment vertical="top" wrapText="1"/>
      <protection/>
    </xf>
    <xf numFmtId="0" fontId="9" fillId="0" borderId="37" xfId="53" applyFont="1" applyBorder="1">
      <alignment/>
      <protection/>
    </xf>
    <xf numFmtId="3" fontId="9" fillId="0" borderId="37" xfId="53" applyNumberFormat="1" applyFont="1" applyBorder="1">
      <alignment/>
      <protection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34" xfId="0" applyFont="1" applyBorder="1" applyAlignment="1">
      <alignment vertical="center"/>
    </xf>
    <xf numFmtId="176" fontId="27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8" fillId="0" borderId="1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25" fillId="0" borderId="27" xfId="0" applyFont="1" applyBorder="1" applyAlignment="1">
      <alignment vertical="center"/>
    </xf>
    <xf numFmtId="4" fontId="25" fillId="0" borderId="27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4" fontId="32" fillId="0" borderId="10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4" fontId="32" fillId="0" borderId="2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33" fillId="0" borderId="10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1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0" borderId="28" xfId="53" applyFont="1" applyBorder="1" applyAlignment="1">
      <alignment horizontal="center" vertical="top" wrapText="1"/>
      <protection/>
    </xf>
    <xf numFmtId="0" fontId="0" fillId="0" borderId="29" xfId="52" applyBorder="1" applyAlignment="1">
      <alignment vertical="top" wrapText="1"/>
      <protection/>
    </xf>
    <xf numFmtId="0" fontId="0" fillId="0" borderId="30" xfId="52" applyBorder="1" applyAlignment="1">
      <alignment vertical="top" wrapText="1"/>
      <protection/>
    </xf>
    <xf numFmtId="0" fontId="0" fillId="0" borderId="23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4" xfId="52" applyBorder="1" applyAlignment="1">
      <alignment vertical="top" wrapText="1"/>
      <protection/>
    </xf>
    <xf numFmtId="0" fontId="0" fillId="0" borderId="47" xfId="52" applyBorder="1" applyAlignment="1">
      <alignment vertical="top" wrapText="1"/>
      <protection/>
    </xf>
    <xf numFmtId="0" fontId="0" fillId="0" borderId="49" xfId="52" applyBorder="1" applyAlignment="1">
      <alignment vertical="top" wrapText="1"/>
      <protection/>
    </xf>
    <xf numFmtId="0" fontId="0" fillId="0" borderId="50" xfId="52" applyBorder="1" applyAlignment="1">
      <alignment vertical="top" wrapText="1"/>
      <protection/>
    </xf>
    <xf numFmtId="0" fontId="9" fillId="0" borderId="32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/>
      <protection/>
    </xf>
    <xf numFmtId="4" fontId="9" fillId="0" borderId="20" xfId="53" applyNumberFormat="1" applyFont="1" applyBorder="1" applyAlignment="1">
      <alignment horizontal="center"/>
      <protection/>
    </xf>
    <xf numFmtId="4" fontId="9" fillId="0" borderId="27" xfId="53" applyNumberFormat="1" applyFont="1" applyBorder="1" applyAlignment="1">
      <alignment horizontal="center"/>
      <protection/>
    </xf>
    <xf numFmtId="4" fontId="9" fillId="0" borderId="33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8" fillId="0" borderId="31" xfId="53" applyFont="1" applyBorder="1" applyAlignment="1">
      <alignment horizontal="center" vertical="top" wrapText="1"/>
      <protection/>
    </xf>
    <xf numFmtId="0" fontId="8" fillId="0" borderId="51" xfId="53" applyFont="1" applyBorder="1" applyAlignment="1">
      <alignment horizontal="center" vertical="top" wrapText="1"/>
      <protection/>
    </xf>
    <xf numFmtId="0" fontId="8" fillId="0" borderId="5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53" xfId="53" applyFont="1" applyBorder="1" applyAlignment="1">
      <alignment horizontal="center" vertical="top" wrapText="1"/>
      <protection/>
    </xf>
    <xf numFmtId="0" fontId="8" fillId="0" borderId="54" xfId="53" applyFont="1" applyBorder="1" applyAlignment="1">
      <alignment horizontal="center" vertical="top" wrapText="1"/>
      <protection/>
    </xf>
    <xf numFmtId="0" fontId="8" fillId="0" borderId="55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/>
      <protection/>
    </xf>
    <xf numFmtId="0" fontId="9" fillId="0" borderId="27" xfId="53" applyFont="1" applyBorder="1" applyAlignment="1">
      <alignment horizontal="center"/>
      <protection/>
    </xf>
    <xf numFmtId="0" fontId="9" fillId="0" borderId="3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 wrapText="1"/>
      <protection/>
    </xf>
    <xf numFmtId="0" fontId="9" fillId="0" borderId="27" xfId="53" applyFont="1" applyBorder="1" applyAlignment="1">
      <alignment horizontal="center" wrapText="1"/>
      <protection/>
    </xf>
    <xf numFmtId="0" fontId="9" fillId="0" borderId="33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47" xfId="53" applyFont="1" applyBorder="1" applyAlignment="1">
      <alignment horizontal="center" vertical="center" wrapText="1"/>
      <protection/>
    </xf>
    <xf numFmtId="0" fontId="8" fillId="0" borderId="49" xfId="53" applyFont="1" applyBorder="1" applyAlignment="1">
      <alignment horizontal="center" vertical="center" wrapText="1"/>
      <protection/>
    </xf>
    <xf numFmtId="4" fontId="9" fillId="0" borderId="26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 wrapText="1"/>
      <protection/>
    </xf>
    <xf numFmtId="3" fontId="9" fillId="0" borderId="20" xfId="53" applyNumberFormat="1" applyFont="1" applyBorder="1" applyAlignment="1">
      <alignment horizontal="center"/>
      <protection/>
    </xf>
    <xf numFmtId="3" fontId="9" fillId="0" borderId="27" xfId="53" applyNumberFormat="1" applyFont="1" applyBorder="1" applyAlignment="1">
      <alignment horizontal="center"/>
      <protection/>
    </xf>
    <xf numFmtId="3" fontId="9" fillId="0" borderId="26" xfId="53" applyNumberFormat="1" applyFont="1" applyBorder="1" applyAlignment="1">
      <alignment horizontal="center"/>
      <protection/>
    </xf>
    <xf numFmtId="0" fontId="22" fillId="0" borderId="28" xfId="53" applyFont="1" applyBorder="1" applyAlignment="1">
      <alignment horizontal="center" vertical="center" wrapText="1"/>
      <protection/>
    </xf>
    <xf numFmtId="0" fontId="0" fillId="0" borderId="29" xfId="52" applyBorder="1" applyAlignment="1">
      <alignment horizontal="center" vertical="center" wrapText="1"/>
      <protection/>
    </xf>
    <xf numFmtId="0" fontId="0" fillId="0" borderId="30" xfId="52" applyBorder="1" applyAlignment="1">
      <alignment horizontal="center" vertical="center" wrapText="1"/>
      <protection/>
    </xf>
    <xf numFmtId="0" fontId="0" fillId="0" borderId="23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24" xfId="52" applyBorder="1" applyAlignment="1">
      <alignment horizontal="center" vertical="center" wrapText="1"/>
      <protection/>
    </xf>
    <xf numFmtId="0" fontId="0" fillId="0" borderId="47" xfId="52" applyBorder="1" applyAlignment="1">
      <alignment horizontal="center" vertical="center" wrapText="1"/>
      <protection/>
    </xf>
    <xf numFmtId="0" fontId="0" fillId="0" borderId="49" xfId="52" applyBorder="1" applyAlignment="1">
      <alignment horizontal="center" vertical="center" wrapText="1"/>
      <protection/>
    </xf>
    <xf numFmtId="0" fontId="0" fillId="0" borderId="50" xfId="52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top" wrapText="1"/>
      <protection/>
    </xf>
    <xf numFmtId="0" fontId="8" fillId="0" borderId="30" xfId="53" applyFont="1" applyBorder="1" applyAlignment="1">
      <alignment horizontal="center" vertical="top" wrapText="1"/>
      <protection/>
    </xf>
    <xf numFmtId="0" fontId="22" fillId="0" borderId="29" xfId="53" applyFont="1" applyBorder="1" applyAlignment="1">
      <alignment horizontal="center" vertic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0" fontId="22" fillId="0" borderId="23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2" fillId="0" borderId="24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0" fontId="22" fillId="0" borderId="49" xfId="53" applyFont="1" applyBorder="1" applyAlignment="1">
      <alignment horizontal="center" vertical="center" wrapText="1"/>
      <protection/>
    </xf>
    <xf numFmtId="0" fontId="22" fillId="0" borderId="50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31" xfId="53" applyFont="1" applyBorder="1" applyAlignment="1">
      <alignment horizontal="center" wrapText="1"/>
      <protection/>
    </xf>
    <xf numFmtId="0" fontId="0" fillId="0" borderId="51" xfId="52" applyBorder="1" applyAlignment="1">
      <alignment wrapText="1"/>
      <protection/>
    </xf>
    <xf numFmtId="0" fontId="0" fillId="0" borderId="52" xfId="52" applyBorder="1" applyAlignment="1">
      <alignment wrapText="1"/>
      <protection/>
    </xf>
    <xf numFmtId="0" fontId="0" fillId="0" borderId="23" xfId="52" applyBorder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24" xfId="52" applyBorder="1" applyAlignment="1">
      <alignment wrapText="1"/>
      <protection/>
    </xf>
    <xf numFmtId="0" fontId="0" fillId="0" borderId="53" xfId="52" applyBorder="1" applyAlignment="1">
      <alignment wrapText="1"/>
      <protection/>
    </xf>
    <xf numFmtId="0" fontId="0" fillId="0" borderId="54" xfId="52" applyBorder="1" applyAlignment="1">
      <alignment wrapText="1"/>
      <protection/>
    </xf>
    <xf numFmtId="0" fontId="0" fillId="0" borderId="55" xfId="52" applyBorder="1" applyAlignment="1">
      <alignment wrapText="1"/>
      <protection/>
    </xf>
    <xf numFmtId="4" fontId="9" fillId="0" borderId="32" xfId="53" applyNumberFormat="1" applyFont="1" applyBorder="1" applyAlignment="1">
      <alignment horizontal="center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23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7" xfId="53" applyFont="1" applyBorder="1" applyAlignment="1">
      <alignment horizontal="center" wrapText="1"/>
      <protection/>
    </xf>
    <xf numFmtId="0" fontId="8" fillId="0" borderId="49" xfId="53" applyFont="1" applyBorder="1" applyAlignment="1">
      <alignment horizontal="center" wrapText="1"/>
      <protection/>
    </xf>
    <xf numFmtId="0" fontId="8" fillId="0" borderId="50" xfId="53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/>
      <protection/>
    </xf>
    <xf numFmtId="0" fontId="8" fillId="0" borderId="36" xfId="53" applyFont="1" applyBorder="1" applyAlignment="1">
      <alignment horizontal="center"/>
      <protection/>
    </xf>
    <xf numFmtId="4" fontId="9" fillId="0" borderId="12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8" fillId="0" borderId="28" xfId="53" applyFont="1" applyBorder="1" applyAlignment="1">
      <alignment horizontal="center"/>
      <protection/>
    </xf>
    <xf numFmtId="0" fontId="8" fillId="0" borderId="29" xfId="53" applyFont="1" applyBorder="1" applyAlignment="1">
      <alignment horizontal="center"/>
      <protection/>
    </xf>
    <xf numFmtId="0" fontId="8" fillId="0" borderId="2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47" xfId="53" applyFont="1" applyBorder="1" applyAlignment="1">
      <alignment horizontal="center"/>
      <protection/>
    </xf>
    <xf numFmtId="0" fontId="8" fillId="0" borderId="49" xfId="53" applyFont="1" applyBorder="1" applyAlignment="1">
      <alignment horizontal="center"/>
      <protection/>
    </xf>
    <xf numFmtId="0" fontId="8" fillId="0" borderId="56" xfId="53" applyFont="1" applyBorder="1" applyAlignment="1">
      <alignment horizontal="center"/>
      <protection/>
    </xf>
    <xf numFmtId="0" fontId="8" fillId="0" borderId="57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 vertical="center"/>
      <protection/>
    </xf>
    <xf numFmtId="4" fontId="9" fillId="0" borderId="12" xfId="53" applyNumberFormat="1" applyFont="1" applyBorder="1" applyAlignment="1">
      <alignment horizontal="center" vertical="top"/>
      <protection/>
    </xf>
    <xf numFmtId="0" fontId="9" fillId="0" borderId="51" xfId="53" applyFont="1" applyBorder="1" applyAlignment="1">
      <alignment horizontal="center" vertical="top" wrapText="1"/>
      <protection/>
    </xf>
    <xf numFmtId="0" fontId="9" fillId="0" borderId="52" xfId="53" applyFont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0" borderId="24" xfId="53" applyFont="1" applyBorder="1" applyAlignment="1">
      <alignment horizontal="center" vertical="top" wrapText="1"/>
      <protection/>
    </xf>
    <xf numFmtId="0" fontId="9" fillId="0" borderId="53" xfId="53" applyFont="1" applyBorder="1" applyAlignment="1">
      <alignment horizontal="center" vertical="top" wrapText="1"/>
      <protection/>
    </xf>
    <xf numFmtId="0" fontId="9" fillId="0" borderId="54" xfId="53" applyFont="1" applyBorder="1" applyAlignment="1">
      <alignment horizontal="center" vertical="top" wrapText="1"/>
      <protection/>
    </xf>
    <xf numFmtId="0" fontId="9" fillId="0" borderId="5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 wrapText="1"/>
      <protection/>
    </xf>
    <xf numFmtId="4" fontId="9" fillId="0" borderId="20" xfId="53" applyNumberFormat="1" applyFont="1" applyBorder="1" applyAlignment="1">
      <alignment horizontal="center" vertical="top"/>
      <protection/>
    </xf>
    <xf numFmtId="4" fontId="9" fillId="0" borderId="27" xfId="53" applyNumberFormat="1" applyFont="1" applyBorder="1" applyAlignment="1">
      <alignment horizontal="center" vertical="top"/>
      <protection/>
    </xf>
    <xf numFmtId="4" fontId="9" fillId="0" borderId="33" xfId="53" applyNumberFormat="1" applyFont="1" applyBorder="1" applyAlignment="1">
      <alignment horizontal="center" vertical="top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wrapText="1"/>
      <protection/>
    </xf>
    <xf numFmtId="4" fontId="21" fillId="0" borderId="32" xfId="53" applyNumberFormat="1" applyFont="1" applyBorder="1" applyAlignment="1">
      <alignment horizontal="center" vertical="center"/>
      <protection/>
    </xf>
    <xf numFmtId="4" fontId="21" fillId="0" borderId="27" xfId="53" applyNumberFormat="1" applyFont="1" applyBorder="1" applyAlignment="1">
      <alignment horizontal="center" vertical="center"/>
      <protection/>
    </xf>
    <xf numFmtId="4" fontId="21" fillId="0" borderId="26" xfId="53" applyNumberFormat="1" applyFont="1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4" fontId="21" fillId="0" borderId="20" xfId="53" applyNumberFormat="1" applyFont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21" fillId="0" borderId="32" xfId="5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1" fillId="0" borderId="27" xfId="53" applyFont="1" applyBorder="1" applyAlignment="1">
      <alignment horizontal="center" vertical="center"/>
      <protection/>
    </xf>
    <xf numFmtId="0" fontId="21" fillId="0" borderId="26" xfId="53" applyFont="1" applyBorder="1" applyAlignment="1">
      <alignment horizontal="center" vertical="center"/>
      <protection/>
    </xf>
    <xf numFmtId="0" fontId="22" fillId="0" borderId="28" xfId="53" applyFont="1" applyBorder="1" applyAlignment="1">
      <alignment horizontal="center" vertical="top" wrapText="1"/>
      <protection/>
    </xf>
    <xf numFmtId="0" fontId="22" fillId="0" borderId="29" xfId="53" applyFont="1" applyBorder="1" applyAlignment="1">
      <alignment horizontal="center" vertical="top" wrapText="1"/>
      <protection/>
    </xf>
    <xf numFmtId="0" fontId="22" fillId="0" borderId="23" xfId="53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22" fillId="0" borderId="47" xfId="53" applyFont="1" applyBorder="1" applyAlignment="1">
      <alignment horizontal="center" vertical="top" wrapText="1"/>
      <protection/>
    </xf>
    <xf numFmtId="0" fontId="22" fillId="0" borderId="49" xfId="53" applyFont="1" applyBorder="1" applyAlignment="1">
      <alignment horizontal="center" vertical="top" wrapText="1"/>
      <protection/>
    </xf>
    <xf numFmtId="0" fontId="19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1"/>
  <sheetViews>
    <sheetView tabSelected="1" view="pageLayout" zoomScale="60" zoomScalePageLayoutView="60" workbookViewId="0" topLeftCell="A1">
      <selection activeCell="N280" sqref="C280:P285"/>
    </sheetView>
  </sheetViews>
  <sheetFormatPr defaultColWidth="10.25390625" defaultRowHeight="12.75"/>
  <cols>
    <col min="1" max="1" width="3.625" style="5" bestFit="1" customWidth="1"/>
    <col min="2" max="2" width="19.875" style="5" customWidth="1"/>
    <col min="3" max="3" width="7.125" style="5" customWidth="1"/>
    <col min="4" max="4" width="9.625" style="50" customWidth="1"/>
    <col min="5" max="5" width="10.875" style="5" customWidth="1"/>
    <col min="6" max="6" width="12.00390625" style="5" customWidth="1"/>
    <col min="7" max="8" width="10.875" style="5" customWidth="1"/>
    <col min="9" max="9" width="10.625" style="5" customWidth="1"/>
    <col min="10" max="10" width="10.125" style="5" customWidth="1"/>
    <col min="11" max="11" width="6.625" style="5" customWidth="1"/>
    <col min="12" max="12" width="9.75390625" style="5" customWidth="1"/>
    <col min="13" max="13" width="10.375" style="5" customWidth="1"/>
    <col min="14" max="14" width="10.125" style="5" customWidth="1"/>
    <col min="15" max="15" width="6.375" style="5" customWidth="1"/>
    <col min="16" max="16" width="13.125" style="5" customWidth="1"/>
    <col min="17" max="16384" width="10.25390625" style="5" customWidth="1"/>
  </cols>
  <sheetData>
    <row r="2" spans="1:16" ht="29.25" customHeight="1">
      <c r="A2" s="373" t="s">
        <v>151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ht="18.75" customHeight="1"/>
    <row r="4" spans="1:16" ht="11.25">
      <c r="A4" s="371" t="s">
        <v>49</v>
      </c>
      <c r="B4" s="371" t="s">
        <v>51</v>
      </c>
      <c r="C4" s="372" t="s">
        <v>52</v>
      </c>
      <c r="D4" s="372" t="s">
        <v>87</v>
      </c>
      <c r="E4" s="372" t="s">
        <v>85</v>
      </c>
      <c r="F4" s="371" t="s">
        <v>6</v>
      </c>
      <c r="G4" s="371"/>
      <c r="H4" s="371" t="s">
        <v>50</v>
      </c>
      <c r="I4" s="371"/>
      <c r="J4" s="371"/>
      <c r="K4" s="371"/>
      <c r="L4" s="371"/>
      <c r="M4" s="371"/>
      <c r="N4" s="371"/>
      <c r="O4" s="371"/>
      <c r="P4" s="371"/>
    </row>
    <row r="5" spans="1:16" ht="11.25">
      <c r="A5" s="371"/>
      <c r="B5" s="371"/>
      <c r="C5" s="372"/>
      <c r="D5" s="372"/>
      <c r="E5" s="372"/>
      <c r="F5" s="372" t="s">
        <v>82</v>
      </c>
      <c r="G5" s="372" t="s">
        <v>83</v>
      </c>
      <c r="H5" s="371" t="s">
        <v>143</v>
      </c>
      <c r="I5" s="371"/>
      <c r="J5" s="371"/>
      <c r="K5" s="371"/>
      <c r="L5" s="371"/>
      <c r="M5" s="371"/>
      <c r="N5" s="371"/>
      <c r="O5" s="371"/>
      <c r="P5" s="371"/>
    </row>
    <row r="6" spans="1:16" ht="11.25">
      <c r="A6" s="371"/>
      <c r="B6" s="371"/>
      <c r="C6" s="372"/>
      <c r="D6" s="372"/>
      <c r="E6" s="372"/>
      <c r="F6" s="372"/>
      <c r="G6" s="372"/>
      <c r="H6" s="372" t="s">
        <v>54</v>
      </c>
      <c r="I6" s="371" t="s">
        <v>55</v>
      </c>
      <c r="J6" s="371"/>
      <c r="K6" s="371"/>
      <c r="L6" s="371"/>
      <c r="M6" s="371"/>
      <c r="N6" s="371"/>
      <c r="O6" s="371"/>
      <c r="P6" s="371"/>
    </row>
    <row r="7" spans="1:16" ht="14.25" customHeight="1">
      <c r="A7" s="371"/>
      <c r="B7" s="371"/>
      <c r="C7" s="372"/>
      <c r="D7" s="372"/>
      <c r="E7" s="372"/>
      <c r="F7" s="372"/>
      <c r="G7" s="372"/>
      <c r="H7" s="372"/>
      <c r="I7" s="371" t="s">
        <v>56</v>
      </c>
      <c r="J7" s="371"/>
      <c r="K7" s="371"/>
      <c r="L7" s="371"/>
      <c r="M7" s="371" t="s">
        <v>53</v>
      </c>
      <c r="N7" s="371"/>
      <c r="O7" s="371"/>
      <c r="P7" s="371"/>
    </row>
    <row r="8" spans="1:16" ht="12.75" customHeight="1">
      <c r="A8" s="371"/>
      <c r="B8" s="371"/>
      <c r="C8" s="372"/>
      <c r="D8" s="372"/>
      <c r="E8" s="372"/>
      <c r="F8" s="372"/>
      <c r="G8" s="372"/>
      <c r="H8" s="372"/>
      <c r="I8" s="372" t="s">
        <v>57</v>
      </c>
      <c r="J8" s="371" t="s">
        <v>58</v>
      </c>
      <c r="K8" s="371"/>
      <c r="L8" s="371"/>
      <c r="M8" s="372" t="s">
        <v>59</v>
      </c>
      <c r="N8" s="372" t="s">
        <v>58</v>
      </c>
      <c r="O8" s="372"/>
      <c r="P8" s="372"/>
    </row>
    <row r="9" spans="1:16" ht="48" customHeight="1">
      <c r="A9" s="371"/>
      <c r="B9" s="371"/>
      <c r="C9" s="372"/>
      <c r="D9" s="372"/>
      <c r="E9" s="372"/>
      <c r="F9" s="372"/>
      <c r="G9" s="372"/>
      <c r="H9" s="372"/>
      <c r="I9" s="372"/>
      <c r="J9" s="7" t="s">
        <v>84</v>
      </c>
      <c r="K9" s="7" t="s">
        <v>60</v>
      </c>
      <c r="L9" s="7" t="s">
        <v>61</v>
      </c>
      <c r="M9" s="372"/>
      <c r="N9" s="46" t="s">
        <v>84</v>
      </c>
      <c r="O9" s="7" t="s">
        <v>60</v>
      </c>
      <c r="P9" s="7" t="s">
        <v>62</v>
      </c>
    </row>
    <row r="10" spans="1:16" ht="7.5" customHeight="1">
      <c r="A10" s="6">
        <v>1</v>
      </c>
      <c r="B10" s="6">
        <v>2</v>
      </c>
      <c r="C10" s="6">
        <v>3</v>
      </c>
      <c r="D10" s="51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47">
        <v>14</v>
      </c>
      <c r="O10" s="6">
        <v>15</v>
      </c>
      <c r="P10" s="6">
        <v>16</v>
      </c>
    </row>
    <row r="11" spans="1:16" s="15" customFormat="1" ht="11.25" customHeight="1">
      <c r="A11" s="9">
        <v>1</v>
      </c>
      <c r="B11" s="14" t="s">
        <v>63</v>
      </c>
      <c r="C11" s="354" t="s">
        <v>37</v>
      </c>
      <c r="D11" s="355"/>
      <c r="E11" s="58">
        <f>E16+E24+E32+E64+E80+E105+E114+E123+E139+E147+E155+E40+E56+E163+E178+E96+E48+E72+E170+E88+E131</f>
        <v>18075935.27</v>
      </c>
      <c r="F11" s="58">
        <f aca="true" t="shared" si="0" ref="F11:P11">F16+F24+F32+F64+F80+F105+F114+F123+F139+F147+F155+F40+F56+F163+F178+F96+F48+F72+F170+F88+F131</f>
        <v>7041967.069999999</v>
      </c>
      <c r="G11" s="58">
        <f t="shared" si="0"/>
        <v>11033968.200000001</v>
      </c>
      <c r="H11" s="58">
        <f t="shared" si="0"/>
        <v>3191401.83</v>
      </c>
      <c r="I11" s="58">
        <f t="shared" si="0"/>
        <v>951570.06</v>
      </c>
      <c r="J11" s="58">
        <f t="shared" si="0"/>
        <v>951570.06</v>
      </c>
      <c r="K11" s="58">
        <f t="shared" si="0"/>
        <v>0</v>
      </c>
      <c r="L11" s="58">
        <f t="shared" si="0"/>
        <v>0</v>
      </c>
      <c r="M11" s="58">
        <f t="shared" si="0"/>
        <v>2239831.77</v>
      </c>
      <c r="N11" s="58">
        <f t="shared" si="0"/>
        <v>0</v>
      </c>
      <c r="O11" s="58">
        <f t="shared" si="0"/>
        <v>0</v>
      </c>
      <c r="P11" s="58">
        <f t="shared" si="0"/>
        <v>2239831.77</v>
      </c>
    </row>
    <row r="12" spans="1:16" ht="11.25">
      <c r="A12" s="356" t="s">
        <v>64</v>
      </c>
      <c r="B12" s="10" t="s">
        <v>65</v>
      </c>
      <c r="C12" s="271" t="s">
        <v>153</v>
      </c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9"/>
    </row>
    <row r="13" spans="1:16" ht="11.25">
      <c r="A13" s="356"/>
      <c r="B13" s="10" t="s">
        <v>66</v>
      </c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2"/>
    </row>
    <row r="14" spans="1:16" ht="11.25">
      <c r="A14" s="356"/>
      <c r="B14" s="10" t="s">
        <v>67</v>
      </c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2"/>
    </row>
    <row r="15" spans="1:16" ht="11.25">
      <c r="A15" s="356"/>
      <c r="B15" s="10" t="s">
        <v>68</v>
      </c>
      <c r="C15" s="363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</row>
    <row r="16" spans="1:16" ht="22.5">
      <c r="A16" s="356"/>
      <c r="B16" s="10" t="s">
        <v>69</v>
      </c>
      <c r="C16" s="10"/>
      <c r="D16" s="52" t="s">
        <v>238</v>
      </c>
      <c r="E16" s="53">
        <f>F16+G16</f>
        <v>1832860</v>
      </c>
      <c r="F16" s="53">
        <f>F17+F18+F19</f>
        <v>932860</v>
      </c>
      <c r="G16" s="53">
        <f>G17+G18+G19</f>
        <v>900000</v>
      </c>
      <c r="H16" s="53">
        <f>I16+M16</f>
        <v>49300</v>
      </c>
      <c r="I16" s="53">
        <f>J16+K16+L16</f>
        <v>49300</v>
      </c>
      <c r="J16" s="53">
        <v>49300</v>
      </c>
      <c r="K16" s="53">
        <v>0</v>
      </c>
      <c r="L16" s="53"/>
      <c r="M16" s="53">
        <f>N16+O16+P16</f>
        <v>0</v>
      </c>
      <c r="N16" s="59">
        <v>0</v>
      </c>
      <c r="O16" s="53">
        <v>0</v>
      </c>
      <c r="P16" s="53">
        <v>0</v>
      </c>
    </row>
    <row r="17" spans="1:16" ht="11.25">
      <c r="A17" s="356"/>
      <c r="B17" s="10" t="s">
        <v>143</v>
      </c>
      <c r="C17" s="366"/>
      <c r="D17" s="367"/>
      <c r="E17" s="54">
        <f>F17+G17</f>
        <v>49300</v>
      </c>
      <c r="F17" s="53">
        <f>I16</f>
        <v>49300</v>
      </c>
      <c r="G17" s="53">
        <f>M16</f>
        <v>0</v>
      </c>
      <c r="H17" s="357">
        <v>0</v>
      </c>
      <c r="I17" s="357">
        <v>0</v>
      </c>
      <c r="J17" s="357">
        <v>0</v>
      </c>
      <c r="K17" s="357">
        <v>0</v>
      </c>
      <c r="L17" s="357">
        <v>0</v>
      </c>
      <c r="M17" s="357">
        <v>0</v>
      </c>
      <c r="N17" s="368">
        <v>0</v>
      </c>
      <c r="O17" s="357">
        <v>0</v>
      </c>
      <c r="P17" s="357">
        <v>0</v>
      </c>
    </row>
    <row r="18" spans="1:16" ht="11.25">
      <c r="A18" s="356"/>
      <c r="B18" s="10" t="s">
        <v>144</v>
      </c>
      <c r="C18" s="366"/>
      <c r="D18" s="367"/>
      <c r="E18" s="54">
        <f>F18+G18</f>
        <v>47000</v>
      </c>
      <c r="F18" s="53">
        <v>47000</v>
      </c>
      <c r="G18" s="53"/>
      <c r="H18" s="357"/>
      <c r="I18" s="357"/>
      <c r="J18" s="357"/>
      <c r="K18" s="357"/>
      <c r="L18" s="357"/>
      <c r="M18" s="357"/>
      <c r="N18" s="369"/>
      <c r="O18" s="357"/>
      <c r="P18" s="357"/>
    </row>
    <row r="19" spans="1:16" ht="11.25">
      <c r="A19" s="356"/>
      <c r="B19" s="10" t="s">
        <v>152</v>
      </c>
      <c r="C19" s="366"/>
      <c r="D19" s="367"/>
      <c r="E19" s="54">
        <f>F19+G19</f>
        <v>1736560</v>
      </c>
      <c r="F19" s="53">
        <v>836560</v>
      </c>
      <c r="G19" s="53">
        <v>900000</v>
      </c>
      <c r="H19" s="357"/>
      <c r="I19" s="357"/>
      <c r="J19" s="357"/>
      <c r="K19" s="357"/>
      <c r="L19" s="357"/>
      <c r="M19" s="357"/>
      <c r="N19" s="370"/>
      <c r="O19" s="357"/>
      <c r="P19" s="357"/>
    </row>
    <row r="20" spans="1:16" ht="11.25">
      <c r="A20" s="356" t="s">
        <v>70</v>
      </c>
      <c r="B20" s="10" t="s">
        <v>65</v>
      </c>
      <c r="C20" s="271" t="s">
        <v>225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3"/>
    </row>
    <row r="21" spans="1:16" ht="11.25">
      <c r="A21" s="356"/>
      <c r="B21" s="10" t="s">
        <v>66</v>
      </c>
      <c r="C21" s="274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6"/>
    </row>
    <row r="22" spans="1:16" ht="11.25">
      <c r="A22" s="356"/>
      <c r="B22" s="10" t="s">
        <v>67</v>
      </c>
      <c r="C22" s="274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11.25">
      <c r="A23" s="356"/>
      <c r="B23" s="10" t="s">
        <v>68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2.5">
      <c r="A24" s="356"/>
      <c r="B24" s="10" t="s">
        <v>69</v>
      </c>
      <c r="C24" s="10"/>
      <c r="D24" s="52" t="s">
        <v>238</v>
      </c>
      <c r="E24" s="54">
        <f>F24+G24</f>
        <v>601500</v>
      </c>
      <c r="F24" s="54">
        <f>F25+F26+F27</f>
        <v>251500</v>
      </c>
      <c r="G24" s="54">
        <f>G25+G26+G27</f>
        <v>350000</v>
      </c>
      <c r="H24" s="54">
        <f>I24+M24</f>
        <v>500</v>
      </c>
      <c r="I24" s="54">
        <f>J24+K24+L24</f>
        <v>500</v>
      </c>
      <c r="J24" s="54">
        <v>500</v>
      </c>
      <c r="K24" s="54">
        <v>0</v>
      </c>
      <c r="L24" s="54">
        <v>0</v>
      </c>
      <c r="M24" s="54">
        <f>N24+O24+P24</f>
        <v>0</v>
      </c>
      <c r="N24" s="56">
        <v>0</v>
      </c>
      <c r="O24" s="54">
        <v>0</v>
      </c>
      <c r="P24" s="54">
        <v>0</v>
      </c>
    </row>
    <row r="25" spans="1:16" ht="11.25">
      <c r="A25" s="356"/>
      <c r="B25" s="10" t="s">
        <v>143</v>
      </c>
      <c r="C25" s="366"/>
      <c r="D25" s="367"/>
      <c r="E25" s="54">
        <f>F25+G25</f>
        <v>500</v>
      </c>
      <c r="F25" s="54">
        <f>I24</f>
        <v>500</v>
      </c>
      <c r="G25" s="54">
        <f>M24</f>
        <v>0</v>
      </c>
      <c r="H25" s="346">
        <v>0</v>
      </c>
      <c r="I25" s="346">
        <v>0</v>
      </c>
      <c r="J25" s="346">
        <v>0</v>
      </c>
      <c r="K25" s="346">
        <v>0</v>
      </c>
      <c r="L25" s="346">
        <v>0</v>
      </c>
      <c r="M25" s="346">
        <v>0</v>
      </c>
      <c r="N25" s="266">
        <v>0</v>
      </c>
      <c r="O25" s="346">
        <v>0</v>
      </c>
      <c r="P25" s="346">
        <v>0</v>
      </c>
    </row>
    <row r="26" spans="1:16" ht="11.25">
      <c r="A26" s="356"/>
      <c r="B26" s="10" t="s">
        <v>144</v>
      </c>
      <c r="C26" s="366"/>
      <c r="D26" s="367"/>
      <c r="E26" s="54">
        <f>F26+G26</f>
        <v>1000</v>
      </c>
      <c r="F26" s="54">
        <v>1000</v>
      </c>
      <c r="G26" s="54"/>
      <c r="H26" s="346"/>
      <c r="I26" s="346"/>
      <c r="J26" s="346"/>
      <c r="K26" s="346"/>
      <c r="L26" s="346"/>
      <c r="M26" s="346"/>
      <c r="N26" s="267"/>
      <c r="O26" s="346"/>
      <c r="P26" s="346"/>
    </row>
    <row r="27" spans="1:16" ht="11.25">
      <c r="A27" s="356"/>
      <c r="B27" s="10" t="s">
        <v>152</v>
      </c>
      <c r="C27" s="366"/>
      <c r="D27" s="367"/>
      <c r="E27" s="54">
        <f>F27+G27</f>
        <v>600000</v>
      </c>
      <c r="F27" s="54">
        <v>250000</v>
      </c>
      <c r="G27" s="54">
        <v>350000</v>
      </c>
      <c r="H27" s="346"/>
      <c r="I27" s="346"/>
      <c r="J27" s="346"/>
      <c r="K27" s="346"/>
      <c r="L27" s="346"/>
      <c r="M27" s="346"/>
      <c r="N27" s="268"/>
      <c r="O27" s="346"/>
      <c r="P27" s="346"/>
    </row>
    <row r="28" spans="1:16" ht="11.25">
      <c r="A28" s="356" t="s">
        <v>71</v>
      </c>
      <c r="B28" s="10" t="s">
        <v>65</v>
      </c>
      <c r="C28" s="271" t="s">
        <v>211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3"/>
    </row>
    <row r="29" spans="1:16" ht="11.25">
      <c r="A29" s="356"/>
      <c r="B29" s="10" t="s">
        <v>66</v>
      </c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6"/>
    </row>
    <row r="30" spans="1:16" ht="11.25">
      <c r="A30" s="356"/>
      <c r="B30" s="10" t="s">
        <v>67</v>
      </c>
      <c r="C30" s="274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6"/>
    </row>
    <row r="31" spans="1:16" ht="11.25">
      <c r="A31" s="356"/>
      <c r="B31" s="10" t="s">
        <v>68</v>
      </c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9"/>
    </row>
    <row r="32" spans="1:16" ht="22.5">
      <c r="A32" s="356"/>
      <c r="B32" s="10" t="s">
        <v>69</v>
      </c>
      <c r="C32" s="10"/>
      <c r="D32" s="52" t="s">
        <v>239</v>
      </c>
      <c r="E32" s="54">
        <f>F32+G32</f>
        <v>55876</v>
      </c>
      <c r="F32" s="54">
        <f>F33+F34+F35</f>
        <v>21526</v>
      </c>
      <c r="G32" s="54">
        <f>G33+G34+G35</f>
        <v>34350</v>
      </c>
      <c r="H32" s="54">
        <f>I32+M32</f>
        <v>55876</v>
      </c>
      <c r="I32" s="54">
        <f>J32+K32+L32</f>
        <v>21526</v>
      </c>
      <c r="J32" s="54">
        <v>21526</v>
      </c>
      <c r="K32" s="54">
        <v>0</v>
      </c>
      <c r="L32" s="54"/>
      <c r="M32" s="54">
        <f>N32+O32+P32</f>
        <v>34350</v>
      </c>
      <c r="N32" s="56">
        <v>0</v>
      </c>
      <c r="O32" s="54">
        <v>0</v>
      </c>
      <c r="P32" s="54">
        <v>34350</v>
      </c>
    </row>
    <row r="33" spans="1:16" ht="11.25">
      <c r="A33" s="356"/>
      <c r="B33" s="10" t="s">
        <v>143</v>
      </c>
      <c r="C33" s="366"/>
      <c r="D33" s="367"/>
      <c r="E33" s="54">
        <f>F33+G33</f>
        <v>55876</v>
      </c>
      <c r="F33" s="54">
        <f>I32</f>
        <v>21526</v>
      </c>
      <c r="G33" s="54">
        <f>M32</f>
        <v>34350</v>
      </c>
      <c r="H33" s="346">
        <v>0</v>
      </c>
      <c r="I33" s="346">
        <v>0</v>
      </c>
      <c r="J33" s="346">
        <v>0</v>
      </c>
      <c r="K33" s="346">
        <v>0</v>
      </c>
      <c r="L33" s="346">
        <v>0</v>
      </c>
      <c r="M33" s="346">
        <v>0</v>
      </c>
      <c r="N33" s="266">
        <v>0</v>
      </c>
      <c r="O33" s="346">
        <v>0</v>
      </c>
      <c r="P33" s="346">
        <v>0</v>
      </c>
    </row>
    <row r="34" spans="1:16" ht="11.25">
      <c r="A34" s="356"/>
      <c r="B34" s="10" t="s">
        <v>144</v>
      </c>
      <c r="C34" s="366"/>
      <c r="D34" s="367"/>
      <c r="E34" s="54">
        <f>F34+G34</f>
        <v>0</v>
      </c>
      <c r="F34" s="54">
        <v>0</v>
      </c>
      <c r="G34" s="54">
        <v>0</v>
      </c>
      <c r="H34" s="346"/>
      <c r="I34" s="346"/>
      <c r="J34" s="346"/>
      <c r="K34" s="346"/>
      <c r="L34" s="346"/>
      <c r="M34" s="346"/>
      <c r="N34" s="267"/>
      <c r="O34" s="346"/>
      <c r="P34" s="346"/>
    </row>
    <row r="35" spans="1:16" ht="11.25">
      <c r="A35" s="356"/>
      <c r="B35" s="10" t="s">
        <v>152</v>
      </c>
      <c r="C35" s="366"/>
      <c r="D35" s="367"/>
      <c r="E35" s="54">
        <f>F35+G35</f>
        <v>0</v>
      </c>
      <c r="F35" s="54">
        <v>0</v>
      </c>
      <c r="G35" s="54">
        <v>0</v>
      </c>
      <c r="H35" s="346"/>
      <c r="I35" s="346"/>
      <c r="J35" s="346"/>
      <c r="K35" s="346"/>
      <c r="L35" s="346"/>
      <c r="M35" s="346"/>
      <c r="N35" s="268"/>
      <c r="O35" s="346"/>
      <c r="P35" s="346"/>
    </row>
    <row r="36" spans="1:16" ht="11.25">
      <c r="A36" s="356" t="s">
        <v>217</v>
      </c>
      <c r="B36" s="10" t="s">
        <v>65</v>
      </c>
      <c r="C36" s="271" t="s">
        <v>208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3"/>
    </row>
    <row r="37" spans="1:16" ht="11.25">
      <c r="A37" s="356"/>
      <c r="B37" s="10" t="s">
        <v>66</v>
      </c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6"/>
    </row>
    <row r="38" spans="1:16" ht="11.25">
      <c r="A38" s="356"/>
      <c r="B38" s="10" t="s">
        <v>67</v>
      </c>
      <c r="C38" s="274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6"/>
    </row>
    <row r="39" spans="1:16" ht="11.25">
      <c r="A39" s="356"/>
      <c r="B39" s="10" t="s">
        <v>68</v>
      </c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9"/>
    </row>
    <row r="40" spans="1:16" ht="22.5">
      <c r="A40" s="356"/>
      <c r="B40" s="10" t="s">
        <v>69</v>
      </c>
      <c r="C40" s="10"/>
      <c r="D40" s="52" t="s">
        <v>239</v>
      </c>
      <c r="E40" s="54">
        <f>F40+G40</f>
        <v>60171</v>
      </c>
      <c r="F40" s="54">
        <f>F41+F42+F43</f>
        <v>23181</v>
      </c>
      <c r="G40" s="54">
        <f>G41+G42+G43</f>
        <v>36990</v>
      </c>
      <c r="H40" s="54">
        <f>I40+M40</f>
        <v>60171</v>
      </c>
      <c r="I40" s="54">
        <f>J40+K40+L40</f>
        <v>23181</v>
      </c>
      <c r="J40" s="54">
        <v>23181</v>
      </c>
      <c r="K40" s="54">
        <v>0</v>
      </c>
      <c r="L40" s="54"/>
      <c r="M40" s="54">
        <f>N40+O40+P40</f>
        <v>36990</v>
      </c>
      <c r="N40" s="56">
        <v>0</v>
      </c>
      <c r="O40" s="54">
        <v>0</v>
      </c>
      <c r="P40" s="54">
        <v>36990</v>
      </c>
    </row>
    <row r="41" spans="1:16" ht="11.25">
      <c r="A41" s="356"/>
      <c r="B41" s="10" t="s">
        <v>143</v>
      </c>
      <c r="C41" s="366"/>
      <c r="D41" s="367"/>
      <c r="E41" s="54">
        <f>F41+G41</f>
        <v>60171</v>
      </c>
      <c r="F41" s="54">
        <f>I40</f>
        <v>23181</v>
      </c>
      <c r="G41" s="54">
        <f>M40</f>
        <v>36990</v>
      </c>
      <c r="H41" s="346">
        <v>0</v>
      </c>
      <c r="I41" s="346">
        <v>0</v>
      </c>
      <c r="J41" s="346">
        <v>0</v>
      </c>
      <c r="K41" s="346">
        <v>0</v>
      </c>
      <c r="L41" s="346">
        <v>0</v>
      </c>
      <c r="M41" s="346">
        <v>0</v>
      </c>
      <c r="N41" s="266">
        <v>0</v>
      </c>
      <c r="O41" s="346">
        <v>0</v>
      </c>
      <c r="P41" s="346">
        <v>0</v>
      </c>
    </row>
    <row r="42" spans="1:16" ht="11.25">
      <c r="A42" s="356"/>
      <c r="B42" s="10" t="s">
        <v>144</v>
      </c>
      <c r="C42" s="366"/>
      <c r="D42" s="367"/>
      <c r="E42" s="54">
        <f>F42+G42</f>
        <v>0</v>
      </c>
      <c r="F42" s="54">
        <v>0</v>
      </c>
      <c r="G42" s="54">
        <v>0</v>
      </c>
      <c r="H42" s="346"/>
      <c r="I42" s="346"/>
      <c r="J42" s="346"/>
      <c r="K42" s="346"/>
      <c r="L42" s="346"/>
      <c r="M42" s="346"/>
      <c r="N42" s="267"/>
      <c r="O42" s="346"/>
      <c r="P42" s="346"/>
    </row>
    <row r="43" spans="1:16" ht="11.25">
      <c r="A43" s="356"/>
      <c r="B43" s="10" t="s">
        <v>152</v>
      </c>
      <c r="C43" s="366"/>
      <c r="D43" s="367"/>
      <c r="E43" s="54">
        <f>F43+G43</f>
        <v>0</v>
      </c>
      <c r="F43" s="54">
        <v>0</v>
      </c>
      <c r="G43" s="54">
        <v>0</v>
      </c>
      <c r="H43" s="346"/>
      <c r="I43" s="346"/>
      <c r="J43" s="346"/>
      <c r="K43" s="346"/>
      <c r="L43" s="346"/>
      <c r="M43" s="346"/>
      <c r="N43" s="268"/>
      <c r="O43" s="346"/>
      <c r="P43" s="346"/>
    </row>
    <row r="44" spans="1:16" ht="11.25">
      <c r="A44" s="269" t="s">
        <v>154</v>
      </c>
      <c r="B44" s="10" t="s">
        <v>65</v>
      </c>
      <c r="C44" s="271" t="s">
        <v>212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3"/>
    </row>
    <row r="45" spans="1:16" ht="11.25">
      <c r="A45" s="264"/>
      <c r="B45" s="10" t="s">
        <v>66</v>
      </c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</row>
    <row r="46" spans="1:16" ht="11.25">
      <c r="A46" s="264"/>
      <c r="B46" s="10" t="s">
        <v>67</v>
      </c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6"/>
    </row>
    <row r="47" spans="1:16" ht="11.25">
      <c r="A47" s="264"/>
      <c r="B47" s="10" t="s">
        <v>68</v>
      </c>
      <c r="C47" s="277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9"/>
    </row>
    <row r="48" spans="1:16" ht="22.5">
      <c r="A48" s="264"/>
      <c r="B48" s="10" t="s">
        <v>69</v>
      </c>
      <c r="C48" s="10"/>
      <c r="D48" s="52" t="s">
        <v>198</v>
      </c>
      <c r="E48" s="54">
        <f>F48+G48</f>
        <v>5367</v>
      </c>
      <c r="F48" s="54">
        <f>F49+F50+F51</f>
        <v>1610</v>
      </c>
      <c r="G48" s="54">
        <f>G49+G50+G51</f>
        <v>3757</v>
      </c>
      <c r="H48" s="54">
        <f>I48+M48</f>
        <v>5367</v>
      </c>
      <c r="I48" s="54">
        <f>J48+K48+L48</f>
        <v>1610</v>
      </c>
      <c r="J48" s="54">
        <v>1610</v>
      </c>
      <c r="K48" s="54">
        <v>0</v>
      </c>
      <c r="L48" s="54"/>
      <c r="M48" s="54">
        <f>N48+O48+P48</f>
        <v>3757</v>
      </c>
      <c r="N48" s="56">
        <v>0</v>
      </c>
      <c r="O48" s="54">
        <v>0</v>
      </c>
      <c r="P48" s="54">
        <v>3757</v>
      </c>
    </row>
    <row r="49" spans="1:16" ht="11.25">
      <c r="A49" s="264"/>
      <c r="B49" s="10" t="s">
        <v>143</v>
      </c>
      <c r="C49" s="280"/>
      <c r="D49" s="283"/>
      <c r="E49" s="54">
        <f>F49+G49</f>
        <v>5367</v>
      </c>
      <c r="F49" s="54">
        <f>I48</f>
        <v>1610</v>
      </c>
      <c r="G49" s="54">
        <f>M48</f>
        <v>3757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6">
        <v>0</v>
      </c>
      <c r="N49" s="266">
        <v>0</v>
      </c>
      <c r="O49" s="266">
        <v>0</v>
      </c>
      <c r="P49" s="266">
        <v>0</v>
      </c>
    </row>
    <row r="50" spans="1:16" ht="11.25">
      <c r="A50" s="264"/>
      <c r="B50" s="10" t="s">
        <v>144</v>
      </c>
      <c r="C50" s="281"/>
      <c r="D50" s="284"/>
      <c r="E50" s="54">
        <f>F50+G50</f>
        <v>0</v>
      </c>
      <c r="F50" s="54">
        <v>0</v>
      </c>
      <c r="G50" s="54">
        <v>0</v>
      </c>
      <c r="H50" s="267"/>
      <c r="I50" s="267"/>
      <c r="J50" s="267"/>
      <c r="K50" s="267"/>
      <c r="L50" s="267"/>
      <c r="M50" s="267"/>
      <c r="N50" s="267"/>
      <c r="O50" s="267"/>
      <c r="P50" s="267"/>
    </row>
    <row r="51" spans="1:16" ht="11.25">
      <c r="A51" s="270"/>
      <c r="B51" s="10" t="s">
        <v>152</v>
      </c>
      <c r="C51" s="282"/>
      <c r="D51" s="285"/>
      <c r="E51" s="54">
        <f>F51+G51</f>
        <v>0</v>
      </c>
      <c r="F51" s="54">
        <v>0</v>
      </c>
      <c r="G51" s="54">
        <v>0</v>
      </c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ht="11.25">
      <c r="A52" s="269" t="s">
        <v>155</v>
      </c>
      <c r="B52" s="10" t="s">
        <v>65</v>
      </c>
      <c r="C52" s="271" t="s">
        <v>213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3"/>
    </row>
    <row r="53" spans="1:16" ht="11.25">
      <c r="A53" s="264"/>
      <c r="B53" s="10" t="s">
        <v>66</v>
      </c>
      <c r="C53" s="274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6"/>
    </row>
    <row r="54" spans="1:16" ht="11.25">
      <c r="A54" s="264"/>
      <c r="B54" s="10" t="s">
        <v>67</v>
      </c>
      <c r="C54" s="274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6"/>
    </row>
    <row r="55" spans="1:16" ht="11.25">
      <c r="A55" s="264"/>
      <c r="B55" s="10" t="s">
        <v>68</v>
      </c>
      <c r="C55" s="277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9"/>
    </row>
    <row r="56" spans="1:16" ht="22.5">
      <c r="A56" s="264"/>
      <c r="B56" s="10" t="s">
        <v>69</v>
      </c>
      <c r="C56" s="10"/>
      <c r="D56" s="52" t="s">
        <v>198</v>
      </c>
      <c r="E56" s="54">
        <f>F56+G56</f>
        <v>19117</v>
      </c>
      <c r="F56" s="54">
        <f>F57+F58+F59</f>
        <v>8853</v>
      </c>
      <c r="G56" s="54">
        <f>G57+G58+G59</f>
        <v>10264</v>
      </c>
      <c r="H56" s="54">
        <f>I56+M56</f>
        <v>19117</v>
      </c>
      <c r="I56" s="54">
        <f>J56+K56+L56</f>
        <v>8853</v>
      </c>
      <c r="J56" s="54">
        <v>8853</v>
      </c>
      <c r="K56" s="54">
        <v>0</v>
      </c>
      <c r="L56" s="54"/>
      <c r="M56" s="54">
        <f>N56+O56+P56</f>
        <v>10264</v>
      </c>
      <c r="N56" s="56">
        <v>0</v>
      </c>
      <c r="O56" s="54">
        <v>0</v>
      </c>
      <c r="P56" s="54">
        <v>10264</v>
      </c>
    </row>
    <row r="57" spans="1:16" ht="11.25">
      <c r="A57" s="264"/>
      <c r="B57" s="10" t="s">
        <v>143</v>
      </c>
      <c r="C57" s="280"/>
      <c r="D57" s="283"/>
      <c r="E57" s="54">
        <f>F57+G57</f>
        <v>19117</v>
      </c>
      <c r="F57" s="54">
        <f>I56</f>
        <v>8853</v>
      </c>
      <c r="G57" s="54">
        <f>M56</f>
        <v>10264</v>
      </c>
      <c r="H57" s="266">
        <v>0</v>
      </c>
      <c r="I57" s="266">
        <v>0</v>
      </c>
      <c r="J57" s="266">
        <v>0</v>
      </c>
      <c r="K57" s="266">
        <v>0</v>
      </c>
      <c r="L57" s="266">
        <v>0</v>
      </c>
      <c r="M57" s="266">
        <v>0</v>
      </c>
      <c r="N57" s="266">
        <v>0</v>
      </c>
      <c r="O57" s="266">
        <v>0</v>
      </c>
      <c r="P57" s="266">
        <v>0</v>
      </c>
    </row>
    <row r="58" spans="1:16" ht="11.25">
      <c r="A58" s="264"/>
      <c r="B58" s="10" t="s">
        <v>144</v>
      </c>
      <c r="C58" s="281"/>
      <c r="D58" s="284"/>
      <c r="E58" s="54">
        <f>F58+G58</f>
        <v>0</v>
      </c>
      <c r="F58" s="54">
        <v>0</v>
      </c>
      <c r="G58" s="54">
        <v>0</v>
      </c>
      <c r="H58" s="267"/>
      <c r="I58" s="267"/>
      <c r="J58" s="267"/>
      <c r="K58" s="267"/>
      <c r="L58" s="267"/>
      <c r="M58" s="267"/>
      <c r="N58" s="267"/>
      <c r="O58" s="267"/>
      <c r="P58" s="267"/>
    </row>
    <row r="59" spans="1:16" ht="11.25">
      <c r="A59" s="270"/>
      <c r="B59" s="10" t="s">
        <v>152</v>
      </c>
      <c r="C59" s="282"/>
      <c r="D59" s="285"/>
      <c r="E59" s="54">
        <f>F59+G59</f>
        <v>0</v>
      </c>
      <c r="F59" s="54">
        <v>0</v>
      </c>
      <c r="G59" s="54">
        <v>0</v>
      </c>
      <c r="H59" s="268"/>
      <c r="I59" s="268"/>
      <c r="J59" s="268"/>
      <c r="K59" s="268"/>
      <c r="L59" s="268"/>
      <c r="M59" s="268"/>
      <c r="N59" s="268"/>
      <c r="O59" s="268"/>
      <c r="P59" s="268"/>
    </row>
    <row r="60" spans="1:16" ht="11.25" customHeight="1">
      <c r="A60" s="269" t="s">
        <v>156</v>
      </c>
      <c r="B60" s="10" t="s">
        <v>65</v>
      </c>
      <c r="C60" s="286" t="s">
        <v>230</v>
      </c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</row>
    <row r="61" spans="1:16" ht="11.25">
      <c r="A61" s="264"/>
      <c r="B61" s="10" t="s">
        <v>66</v>
      </c>
      <c r="C61" s="288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</row>
    <row r="62" spans="1:16" ht="11.25">
      <c r="A62" s="264"/>
      <c r="B62" s="10" t="s">
        <v>67</v>
      </c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</row>
    <row r="63" spans="1:16" ht="11.25">
      <c r="A63" s="264"/>
      <c r="B63" s="10" t="s">
        <v>68</v>
      </c>
      <c r="C63" s="290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</row>
    <row r="64" spans="1:16" ht="22.5">
      <c r="A64" s="264"/>
      <c r="B64" s="10" t="s">
        <v>69</v>
      </c>
      <c r="C64" s="10"/>
      <c r="D64" s="52" t="s">
        <v>198</v>
      </c>
      <c r="E64" s="54">
        <f>F64+G64</f>
        <v>4220238.96</v>
      </c>
      <c r="F64" s="54">
        <f>F65+F66+F67</f>
        <v>1353571.69</v>
      </c>
      <c r="G64" s="54">
        <f>G65+G66+G67</f>
        <v>2866667.27</v>
      </c>
      <c r="H64" s="54">
        <f>I64+M64</f>
        <v>125000</v>
      </c>
      <c r="I64" s="54">
        <f>J64+K64+L64</f>
        <v>125000</v>
      </c>
      <c r="J64" s="54">
        <v>125000</v>
      </c>
      <c r="K64" s="54">
        <v>0</v>
      </c>
      <c r="L64" s="54"/>
      <c r="M64" s="54">
        <f>N64+O64+P64</f>
        <v>0</v>
      </c>
      <c r="N64" s="56"/>
      <c r="O64" s="54">
        <v>0</v>
      </c>
      <c r="P64" s="54"/>
    </row>
    <row r="65" spans="1:16" ht="11.25">
      <c r="A65" s="264"/>
      <c r="B65" s="10" t="s">
        <v>143</v>
      </c>
      <c r="C65" s="280"/>
      <c r="D65" s="283"/>
      <c r="E65" s="54">
        <f>F65+G65</f>
        <v>125000</v>
      </c>
      <c r="F65" s="54">
        <f>I64</f>
        <v>125000</v>
      </c>
      <c r="G65" s="54">
        <f>M64</f>
        <v>0</v>
      </c>
      <c r="H65" s="266">
        <v>0</v>
      </c>
      <c r="I65" s="266">
        <v>0</v>
      </c>
      <c r="J65" s="266">
        <v>0</v>
      </c>
      <c r="K65" s="266">
        <v>0</v>
      </c>
      <c r="L65" s="266">
        <v>0</v>
      </c>
      <c r="M65" s="266">
        <v>0</v>
      </c>
      <c r="N65" s="266">
        <v>0</v>
      </c>
      <c r="O65" s="266">
        <v>0</v>
      </c>
      <c r="P65" s="266">
        <v>0</v>
      </c>
    </row>
    <row r="66" spans="1:16" ht="11.25">
      <c r="A66" s="264"/>
      <c r="B66" s="10" t="s">
        <v>144</v>
      </c>
      <c r="C66" s="281"/>
      <c r="D66" s="284"/>
      <c r="E66" s="54">
        <f>F66+G66</f>
        <v>1374000</v>
      </c>
      <c r="F66" s="54">
        <v>412200</v>
      </c>
      <c r="G66" s="54">
        <v>961800</v>
      </c>
      <c r="H66" s="267"/>
      <c r="I66" s="267"/>
      <c r="J66" s="267"/>
      <c r="K66" s="267"/>
      <c r="L66" s="267"/>
      <c r="M66" s="267"/>
      <c r="N66" s="267"/>
      <c r="O66" s="267"/>
      <c r="P66" s="267"/>
    </row>
    <row r="67" spans="1:16" ht="11.25">
      <c r="A67" s="270"/>
      <c r="B67" s="10" t="s">
        <v>152</v>
      </c>
      <c r="C67" s="282"/>
      <c r="D67" s="285"/>
      <c r="E67" s="54">
        <f>F67+G67</f>
        <v>2721238.96</v>
      </c>
      <c r="F67" s="54">
        <v>816371.69</v>
      </c>
      <c r="G67" s="54">
        <v>1904867.27</v>
      </c>
      <c r="H67" s="268"/>
      <c r="I67" s="268"/>
      <c r="J67" s="268"/>
      <c r="K67" s="268"/>
      <c r="L67" s="268"/>
      <c r="M67" s="268"/>
      <c r="N67" s="268"/>
      <c r="O67" s="268"/>
      <c r="P67" s="268"/>
    </row>
    <row r="68" spans="1:16" ht="11.25" customHeight="1">
      <c r="A68" s="269" t="s">
        <v>157</v>
      </c>
      <c r="B68" s="10" t="s">
        <v>65</v>
      </c>
      <c r="C68" s="271" t="s">
        <v>214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3"/>
    </row>
    <row r="69" spans="1:16" ht="11.25">
      <c r="A69" s="264"/>
      <c r="B69" s="10" t="s">
        <v>66</v>
      </c>
      <c r="C69" s="274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6"/>
    </row>
    <row r="70" spans="1:16" ht="11.25">
      <c r="A70" s="264"/>
      <c r="B70" s="10" t="s">
        <v>67</v>
      </c>
      <c r="C70" s="274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6"/>
    </row>
    <row r="71" spans="1:16" ht="11.25">
      <c r="A71" s="264"/>
      <c r="B71" s="10" t="s">
        <v>68</v>
      </c>
      <c r="C71" s="277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9"/>
    </row>
    <row r="72" spans="1:16" ht="22.5">
      <c r="A72" s="264"/>
      <c r="B72" s="10" t="s">
        <v>69</v>
      </c>
      <c r="C72" s="10"/>
      <c r="D72" s="52" t="s">
        <v>199</v>
      </c>
      <c r="E72" s="54">
        <f>F72+G72</f>
        <v>14633</v>
      </c>
      <c r="F72" s="54">
        <f>F73+F74+F75</f>
        <v>4390</v>
      </c>
      <c r="G72" s="54">
        <f>G73+G74+G75</f>
        <v>10243</v>
      </c>
      <c r="H72" s="54">
        <f>I72+M72</f>
        <v>14633</v>
      </c>
      <c r="I72" s="54">
        <f>J72+K72+L72</f>
        <v>4390</v>
      </c>
      <c r="J72" s="54">
        <v>4390</v>
      </c>
      <c r="K72" s="54">
        <v>0</v>
      </c>
      <c r="L72" s="54"/>
      <c r="M72" s="54">
        <f>N72+O72+P72</f>
        <v>10243</v>
      </c>
      <c r="N72" s="56">
        <v>0</v>
      </c>
      <c r="O72" s="54">
        <v>0</v>
      </c>
      <c r="P72" s="54">
        <v>10243</v>
      </c>
    </row>
    <row r="73" spans="1:16" ht="11.25">
      <c r="A73" s="264"/>
      <c r="B73" s="10" t="s">
        <v>143</v>
      </c>
      <c r="C73" s="280"/>
      <c r="D73" s="283"/>
      <c r="E73" s="54">
        <f>F73+G73</f>
        <v>14633</v>
      </c>
      <c r="F73" s="54">
        <f>I72</f>
        <v>4390</v>
      </c>
      <c r="G73" s="54">
        <f>M72</f>
        <v>10243</v>
      </c>
      <c r="H73" s="266">
        <v>0</v>
      </c>
      <c r="I73" s="266">
        <v>0</v>
      </c>
      <c r="J73" s="266">
        <v>0</v>
      </c>
      <c r="K73" s="266">
        <v>0</v>
      </c>
      <c r="L73" s="266">
        <v>0</v>
      </c>
      <c r="M73" s="266">
        <v>0</v>
      </c>
      <c r="N73" s="266">
        <v>0</v>
      </c>
      <c r="O73" s="266">
        <v>0</v>
      </c>
      <c r="P73" s="266">
        <v>0</v>
      </c>
    </row>
    <row r="74" spans="1:16" ht="11.25">
      <c r="A74" s="264"/>
      <c r="B74" s="10" t="s">
        <v>144</v>
      </c>
      <c r="C74" s="281"/>
      <c r="D74" s="284"/>
      <c r="E74" s="54">
        <f>F74+G74</f>
        <v>0</v>
      </c>
      <c r="F74" s="54">
        <v>0</v>
      </c>
      <c r="G74" s="54">
        <v>0</v>
      </c>
      <c r="H74" s="267"/>
      <c r="I74" s="267"/>
      <c r="J74" s="267"/>
      <c r="K74" s="267"/>
      <c r="L74" s="267"/>
      <c r="M74" s="267"/>
      <c r="N74" s="267"/>
      <c r="O74" s="267"/>
      <c r="P74" s="267"/>
    </row>
    <row r="75" spans="1:16" ht="11.25">
      <c r="A75" s="270"/>
      <c r="B75" s="10" t="s">
        <v>152</v>
      </c>
      <c r="C75" s="282"/>
      <c r="D75" s="285"/>
      <c r="E75" s="54">
        <f>F75+G75</f>
        <v>0</v>
      </c>
      <c r="F75" s="54">
        <v>0</v>
      </c>
      <c r="G75" s="54">
        <v>0</v>
      </c>
      <c r="H75" s="268"/>
      <c r="I75" s="268"/>
      <c r="J75" s="268"/>
      <c r="K75" s="268"/>
      <c r="L75" s="268"/>
      <c r="M75" s="268"/>
      <c r="N75" s="268"/>
      <c r="O75" s="268"/>
      <c r="P75" s="268"/>
    </row>
    <row r="76" spans="1:16" ht="11.25" customHeight="1">
      <c r="A76" s="269" t="s">
        <v>184</v>
      </c>
      <c r="B76" s="10" t="s">
        <v>65</v>
      </c>
      <c r="C76" s="271" t="s">
        <v>215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3"/>
    </row>
    <row r="77" spans="1:16" ht="11.25">
      <c r="A77" s="264"/>
      <c r="B77" s="10" t="s">
        <v>66</v>
      </c>
      <c r="C77" s="274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6"/>
    </row>
    <row r="78" spans="1:16" ht="11.25">
      <c r="A78" s="264"/>
      <c r="B78" s="10" t="s">
        <v>67</v>
      </c>
      <c r="C78" s="274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6"/>
    </row>
    <row r="79" spans="1:16" ht="11.25">
      <c r="A79" s="264"/>
      <c r="B79" s="10" t="s">
        <v>68</v>
      </c>
      <c r="C79" s="277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9"/>
    </row>
    <row r="80" spans="1:16" ht="22.5">
      <c r="A80" s="264"/>
      <c r="B80" s="10" t="s">
        <v>69</v>
      </c>
      <c r="C80" s="10"/>
      <c r="D80" s="52" t="s">
        <v>199</v>
      </c>
      <c r="E80" s="54">
        <f>F80+G80</f>
        <v>38701</v>
      </c>
      <c r="F80" s="54">
        <f>F81+F82+F83</f>
        <v>13894</v>
      </c>
      <c r="G80" s="54">
        <f>G81+G82+G83</f>
        <v>24807</v>
      </c>
      <c r="H80" s="54">
        <f>I80+M80</f>
        <v>38701</v>
      </c>
      <c r="I80" s="54">
        <f>J80+K80+L80</f>
        <v>13894</v>
      </c>
      <c r="J80" s="54">
        <v>13894</v>
      </c>
      <c r="K80" s="54">
        <v>0</v>
      </c>
      <c r="L80" s="54"/>
      <c r="M80" s="54">
        <f>N80+O80+P80</f>
        <v>24807</v>
      </c>
      <c r="N80" s="56">
        <v>0</v>
      </c>
      <c r="O80" s="54">
        <v>0</v>
      </c>
      <c r="P80" s="54">
        <v>24807</v>
      </c>
    </row>
    <row r="81" spans="1:16" ht="11.25">
      <c r="A81" s="264"/>
      <c r="B81" s="10" t="s">
        <v>143</v>
      </c>
      <c r="C81" s="280"/>
      <c r="D81" s="283"/>
      <c r="E81" s="54">
        <f>F81+G81</f>
        <v>38701</v>
      </c>
      <c r="F81" s="54">
        <f>I80</f>
        <v>13894</v>
      </c>
      <c r="G81" s="54">
        <f>M80</f>
        <v>24807</v>
      </c>
      <c r="H81" s="266">
        <v>0</v>
      </c>
      <c r="I81" s="266">
        <v>0</v>
      </c>
      <c r="J81" s="266">
        <v>0</v>
      </c>
      <c r="K81" s="266">
        <v>0</v>
      </c>
      <c r="L81" s="266">
        <v>0</v>
      </c>
      <c r="M81" s="266">
        <v>0</v>
      </c>
      <c r="N81" s="266">
        <v>0</v>
      </c>
      <c r="O81" s="266">
        <v>0</v>
      </c>
      <c r="P81" s="266">
        <v>0</v>
      </c>
    </row>
    <row r="82" spans="1:16" ht="11.25">
      <c r="A82" s="264"/>
      <c r="B82" s="10" t="s">
        <v>144</v>
      </c>
      <c r="C82" s="281"/>
      <c r="D82" s="284"/>
      <c r="E82" s="54">
        <f>F82+G82</f>
        <v>0</v>
      </c>
      <c r="F82" s="54">
        <v>0</v>
      </c>
      <c r="G82" s="54">
        <v>0</v>
      </c>
      <c r="H82" s="267"/>
      <c r="I82" s="267"/>
      <c r="J82" s="267"/>
      <c r="K82" s="267"/>
      <c r="L82" s="267"/>
      <c r="M82" s="267"/>
      <c r="N82" s="267"/>
      <c r="O82" s="267"/>
      <c r="P82" s="267"/>
    </row>
    <row r="83" spans="1:16" ht="11.25">
      <c r="A83" s="270"/>
      <c r="B83" s="10" t="s">
        <v>152</v>
      </c>
      <c r="C83" s="282"/>
      <c r="D83" s="285"/>
      <c r="E83" s="54">
        <f>F83+G83</f>
        <v>0</v>
      </c>
      <c r="F83" s="54">
        <v>0</v>
      </c>
      <c r="G83" s="54">
        <v>0</v>
      </c>
      <c r="H83" s="268"/>
      <c r="I83" s="268"/>
      <c r="J83" s="268"/>
      <c r="K83" s="268"/>
      <c r="L83" s="268"/>
      <c r="M83" s="268"/>
      <c r="N83" s="268"/>
      <c r="O83" s="268"/>
      <c r="P83" s="268"/>
    </row>
    <row r="84" spans="1:16" ht="11.25" customHeight="1">
      <c r="A84" s="252" t="s">
        <v>178</v>
      </c>
      <c r="B84" s="63" t="s">
        <v>169</v>
      </c>
      <c r="C84" s="254" t="s">
        <v>233</v>
      </c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6"/>
    </row>
    <row r="85" spans="1:16" ht="11.25" customHeight="1">
      <c r="A85" s="252"/>
      <c r="B85" s="63" t="s">
        <v>170</v>
      </c>
      <c r="C85" s="257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9"/>
    </row>
    <row r="86" spans="1:16" ht="11.25" customHeight="1">
      <c r="A86" s="252"/>
      <c r="B86" s="63" t="s">
        <v>171</v>
      </c>
      <c r="C86" s="257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9"/>
    </row>
    <row r="87" spans="1:16" ht="11.25" customHeight="1">
      <c r="A87" s="252"/>
      <c r="B87" s="63" t="s">
        <v>172</v>
      </c>
      <c r="C87" s="260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2"/>
    </row>
    <row r="88" spans="1:16" ht="11.25">
      <c r="A88" s="252"/>
      <c r="B88" s="63" t="s">
        <v>173</v>
      </c>
      <c r="C88" s="64"/>
      <c r="D88" s="68" t="s">
        <v>166</v>
      </c>
      <c r="E88" s="62">
        <f>E89+E90</f>
        <v>2307571.06</v>
      </c>
      <c r="F88" s="62">
        <f>F89+F90</f>
        <v>382696.92</v>
      </c>
      <c r="G88" s="62">
        <f>G89+G90</f>
        <v>1924874.14</v>
      </c>
      <c r="H88" s="62">
        <f>I88+M88</f>
        <v>1997555.58</v>
      </c>
      <c r="I88" s="62">
        <f>J88+K88+L88</f>
        <v>336194.6</v>
      </c>
      <c r="J88" s="62">
        <v>336194.6</v>
      </c>
      <c r="K88" s="62">
        <v>0</v>
      </c>
      <c r="L88" s="62"/>
      <c r="M88" s="62">
        <f>N88+O88+P88</f>
        <v>1661360.98</v>
      </c>
      <c r="N88" s="62">
        <v>0</v>
      </c>
      <c r="O88" s="62">
        <v>0</v>
      </c>
      <c r="P88" s="62">
        <v>1661360.98</v>
      </c>
    </row>
    <row r="89" spans="1:16" ht="11.25">
      <c r="A89" s="252"/>
      <c r="B89" s="63" t="s">
        <v>174</v>
      </c>
      <c r="C89" s="64"/>
      <c r="D89" s="219">
        <v>6058.6059</v>
      </c>
      <c r="E89" s="62">
        <f>F89+G89</f>
        <v>1997555.58</v>
      </c>
      <c r="F89" s="62">
        <f>I88</f>
        <v>336194.6</v>
      </c>
      <c r="G89" s="62">
        <f>M88</f>
        <v>1661360.98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</row>
    <row r="90" spans="1:16" ht="11.25">
      <c r="A90" s="252"/>
      <c r="B90" s="63" t="s">
        <v>175</v>
      </c>
      <c r="C90" s="64"/>
      <c r="D90" s="68"/>
      <c r="E90" s="62">
        <f>F90+G90</f>
        <v>310015.48</v>
      </c>
      <c r="F90" s="64">
        <v>46502.32</v>
      </c>
      <c r="G90" s="62">
        <v>263513.16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</row>
    <row r="91" spans="1:16" ht="11.25">
      <c r="A91" s="253"/>
      <c r="B91" s="71" t="s">
        <v>177</v>
      </c>
      <c r="C91" s="66"/>
      <c r="D91" s="70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1:16" ht="11.25">
      <c r="A92" s="263" t="s">
        <v>185</v>
      </c>
      <c r="B92" s="165" t="s">
        <v>169</v>
      </c>
      <c r="C92" s="254" t="s">
        <v>204</v>
      </c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7"/>
    </row>
    <row r="93" spans="1:16" ht="11.25">
      <c r="A93" s="264"/>
      <c r="B93" s="10" t="s">
        <v>66</v>
      </c>
      <c r="C93" s="274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6"/>
    </row>
    <row r="94" spans="1:16" ht="11.25">
      <c r="A94" s="264"/>
      <c r="B94" s="10" t="s">
        <v>67</v>
      </c>
      <c r="C94" s="274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6"/>
    </row>
    <row r="95" spans="1:16" ht="11.25">
      <c r="A95" s="264"/>
      <c r="B95" s="10" t="s">
        <v>68</v>
      </c>
      <c r="C95" s="277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9"/>
    </row>
    <row r="96" spans="1:16" ht="22.5">
      <c r="A96" s="264"/>
      <c r="B96" s="10" t="s">
        <v>69</v>
      </c>
      <c r="C96" s="10"/>
      <c r="D96" s="52" t="s">
        <v>240</v>
      </c>
      <c r="E96" s="57">
        <f>E98+E99+E100+E97</f>
        <v>18734</v>
      </c>
      <c r="F96" s="57">
        <f>F98+F99+F100+F97</f>
        <v>18734</v>
      </c>
      <c r="G96" s="57">
        <f>G98+G99+G100+G97</f>
        <v>0</v>
      </c>
      <c r="H96" s="57">
        <f>I96+M96</f>
        <v>18734</v>
      </c>
      <c r="I96" s="57">
        <f>J96+K96+L96</f>
        <v>18734</v>
      </c>
      <c r="J96" s="57">
        <v>18734</v>
      </c>
      <c r="K96" s="57"/>
      <c r="L96" s="57">
        <v>0</v>
      </c>
      <c r="M96" s="57">
        <f>N96+O96+P96</f>
        <v>0</v>
      </c>
      <c r="N96" s="60">
        <v>0</v>
      </c>
      <c r="O96" s="57">
        <v>0</v>
      </c>
      <c r="P96" s="57"/>
    </row>
    <row r="97" spans="1:16" ht="11.25">
      <c r="A97" s="264"/>
      <c r="B97" s="10" t="s">
        <v>188</v>
      </c>
      <c r="C97" s="94"/>
      <c r="D97" s="95"/>
      <c r="E97" s="57">
        <f>F97+G97</f>
        <v>0</v>
      </c>
      <c r="F97" s="57"/>
      <c r="G97" s="5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8">
        <v>0</v>
      </c>
      <c r="O97" s="97">
        <v>0</v>
      </c>
      <c r="P97" s="97">
        <v>0</v>
      </c>
    </row>
    <row r="98" spans="1:16" ht="11.25">
      <c r="A98" s="264"/>
      <c r="B98" s="10" t="s">
        <v>143</v>
      </c>
      <c r="C98" s="280"/>
      <c r="D98" s="283"/>
      <c r="E98" s="57">
        <f>F98+G98</f>
        <v>18734</v>
      </c>
      <c r="F98" s="57">
        <f>I96</f>
        <v>18734</v>
      </c>
      <c r="G98" s="57">
        <f>M96</f>
        <v>0</v>
      </c>
      <c r="H98" s="294">
        <v>0</v>
      </c>
      <c r="I98" s="294">
        <v>0</v>
      </c>
      <c r="J98" s="294">
        <v>0</v>
      </c>
      <c r="K98" s="294">
        <v>0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</row>
    <row r="99" spans="1:16" ht="11.25">
      <c r="A99" s="264"/>
      <c r="B99" s="10" t="s">
        <v>144</v>
      </c>
      <c r="C99" s="281"/>
      <c r="D99" s="284"/>
      <c r="E99" s="57">
        <f>F99+G99</f>
        <v>0</v>
      </c>
      <c r="F99" s="57">
        <v>0</v>
      </c>
      <c r="G99" s="57">
        <v>0</v>
      </c>
      <c r="H99" s="295"/>
      <c r="I99" s="295"/>
      <c r="J99" s="295"/>
      <c r="K99" s="295"/>
      <c r="L99" s="295"/>
      <c r="M99" s="295"/>
      <c r="N99" s="295"/>
      <c r="O99" s="295"/>
      <c r="P99" s="295"/>
    </row>
    <row r="100" spans="1:16" ht="11.25">
      <c r="A100" s="265"/>
      <c r="B100" s="166" t="s">
        <v>152</v>
      </c>
      <c r="C100" s="347"/>
      <c r="D100" s="293"/>
      <c r="E100" s="167">
        <f>F100+G100</f>
        <v>0</v>
      </c>
      <c r="F100" s="167">
        <v>0</v>
      </c>
      <c r="G100" s="167">
        <v>0</v>
      </c>
      <c r="H100" s="296"/>
      <c r="I100" s="296"/>
      <c r="J100" s="296"/>
      <c r="K100" s="296"/>
      <c r="L100" s="296"/>
      <c r="M100" s="296"/>
      <c r="N100" s="296"/>
      <c r="O100" s="296"/>
      <c r="P100" s="296"/>
    </row>
    <row r="101" spans="1:16" ht="11.25">
      <c r="A101" s="263" t="s">
        <v>196</v>
      </c>
      <c r="B101" s="165" t="s">
        <v>169</v>
      </c>
      <c r="C101" s="254" t="s">
        <v>158</v>
      </c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7"/>
    </row>
    <row r="102" spans="1:16" ht="11.25">
      <c r="A102" s="264"/>
      <c r="B102" s="10" t="s">
        <v>66</v>
      </c>
      <c r="C102" s="274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6"/>
    </row>
    <row r="103" spans="1:16" ht="11.25">
      <c r="A103" s="264"/>
      <c r="B103" s="10" t="s">
        <v>67</v>
      </c>
      <c r="C103" s="274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6"/>
    </row>
    <row r="104" spans="1:16" ht="11.25">
      <c r="A104" s="264"/>
      <c r="B104" s="10" t="s">
        <v>68</v>
      </c>
      <c r="C104" s="277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9"/>
    </row>
    <row r="105" spans="1:16" ht="22.5">
      <c r="A105" s="264"/>
      <c r="B105" s="10" t="s">
        <v>69</v>
      </c>
      <c r="C105" s="10"/>
      <c r="D105" s="52" t="s">
        <v>240</v>
      </c>
      <c r="E105" s="57">
        <f>E107+E108+E109+E106</f>
        <v>3491735</v>
      </c>
      <c r="F105" s="57">
        <f>F107+F108+F109+F106</f>
        <v>1598734</v>
      </c>
      <c r="G105" s="57">
        <f>G107+G108+G109+G106</f>
        <v>1893001</v>
      </c>
      <c r="H105" s="57">
        <f>I105+M105</f>
        <v>35000</v>
      </c>
      <c r="I105" s="57">
        <f>J105+K105+L105</f>
        <v>35000</v>
      </c>
      <c r="J105" s="57">
        <v>35000</v>
      </c>
      <c r="K105" s="57"/>
      <c r="L105" s="57"/>
      <c r="M105" s="57">
        <f>N105+O105+P105</f>
        <v>0</v>
      </c>
      <c r="N105" s="60">
        <v>0</v>
      </c>
      <c r="O105" s="57">
        <v>0</v>
      </c>
      <c r="P105" s="57"/>
    </row>
    <row r="106" spans="1:16" ht="11.25">
      <c r="A106" s="264"/>
      <c r="B106" s="10" t="s">
        <v>188</v>
      </c>
      <c r="C106" s="94"/>
      <c r="D106" s="95"/>
      <c r="E106" s="57">
        <f>F106+G106</f>
        <v>52500</v>
      </c>
      <c r="F106" s="57">
        <v>52500</v>
      </c>
      <c r="G106" s="5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8">
        <v>0</v>
      </c>
      <c r="O106" s="97">
        <v>0</v>
      </c>
      <c r="P106" s="97">
        <v>0</v>
      </c>
    </row>
    <row r="107" spans="1:16" ht="11.25">
      <c r="A107" s="264"/>
      <c r="B107" s="10" t="s">
        <v>143</v>
      </c>
      <c r="C107" s="280"/>
      <c r="D107" s="283"/>
      <c r="E107" s="57">
        <f>F107+G107</f>
        <v>35000</v>
      </c>
      <c r="F107" s="57">
        <f>I105</f>
        <v>35000</v>
      </c>
      <c r="G107" s="57">
        <f>M105</f>
        <v>0</v>
      </c>
      <c r="H107" s="294">
        <v>0</v>
      </c>
      <c r="I107" s="294">
        <v>0</v>
      </c>
      <c r="J107" s="294">
        <v>0</v>
      </c>
      <c r="K107" s="294">
        <v>0</v>
      </c>
      <c r="L107" s="294">
        <v>0</v>
      </c>
      <c r="M107" s="294">
        <v>0</v>
      </c>
      <c r="N107" s="294">
        <v>0</v>
      </c>
      <c r="O107" s="294">
        <v>0</v>
      </c>
      <c r="P107" s="294">
        <v>0</v>
      </c>
    </row>
    <row r="108" spans="1:16" ht="11.25">
      <c r="A108" s="264"/>
      <c r="B108" s="10" t="s">
        <v>144</v>
      </c>
      <c r="C108" s="281"/>
      <c r="D108" s="284"/>
      <c r="E108" s="57">
        <f>F108+G108</f>
        <v>3404235</v>
      </c>
      <c r="F108" s="57">
        <v>1511234</v>
      </c>
      <c r="G108" s="57">
        <v>1893001</v>
      </c>
      <c r="H108" s="295"/>
      <c r="I108" s="295"/>
      <c r="J108" s="295"/>
      <c r="K108" s="295"/>
      <c r="L108" s="295"/>
      <c r="M108" s="295"/>
      <c r="N108" s="295"/>
      <c r="O108" s="295"/>
      <c r="P108" s="295"/>
    </row>
    <row r="109" spans="1:16" ht="11.25">
      <c r="A109" s="265"/>
      <c r="B109" s="166" t="s">
        <v>152</v>
      </c>
      <c r="C109" s="347"/>
      <c r="D109" s="293"/>
      <c r="E109" s="167">
        <f>F109+G109</f>
        <v>0</v>
      </c>
      <c r="F109" s="167">
        <v>0</v>
      </c>
      <c r="G109" s="167">
        <v>0</v>
      </c>
      <c r="H109" s="296"/>
      <c r="I109" s="296"/>
      <c r="J109" s="296"/>
      <c r="K109" s="296"/>
      <c r="L109" s="296"/>
      <c r="M109" s="296"/>
      <c r="N109" s="296"/>
      <c r="O109" s="296"/>
      <c r="P109" s="296"/>
    </row>
    <row r="110" spans="1:16" ht="11.25">
      <c r="A110" s="264" t="s">
        <v>197</v>
      </c>
      <c r="B110" s="164" t="s">
        <v>65</v>
      </c>
      <c r="C110" s="274" t="s">
        <v>159</v>
      </c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6"/>
    </row>
    <row r="111" spans="1:16" ht="11.25">
      <c r="A111" s="264"/>
      <c r="B111" s="10" t="s">
        <v>66</v>
      </c>
      <c r="C111" s="274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6"/>
    </row>
    <row r="112" spans="1:16" ht="11.25">
      <c r="A112" s="264"/>
      <c r="B112" s="10" t="s">
        <v>67</v>
      </c>
      <c r="C112" s="274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6"/>
    </row>
    <row r="113" spans="1:16" ht="11.25">
      <c r="A113" s="264"/>
      <c r="B113" s="10" t="s">
        <v>68</v>
      </c>
      <c r="C113" s="277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9"/>
    </row>
    <row r="114" spans="1:16" ht="22.5">
      <c r="A114" s="264"/>
      <c r="B114" s="10" t="s">
        <v>69</v>
      </c>
      <c r="C114" s="10"/>
      <c r="D114" s="52" t="s">
        <v>240</v>
      </c>
      <c r="E114" s="54">
        <f>E116+E117+E118+E115</f>
        <v>4682984</v>
      </c>
      <c r="F114" s="54">
        <f>F116+F117+F118+F115</f>
        <v>2162029</v>
      </c>
      <c r="G114" s="54">
        <f>G116+G117+G118+G115</f>
        <v>2520955</v>
      </c>
      <c r="H114" s="54">
        <f>I114+M114</f>
        <v>45000</v>
      </c>
      <c r="I114" s="54">
        <f>J114+K114+L114</f>
        <v>45000</v>
      </c>
      <c r="J114" s="54">
        <v>45000</v>
      </c>
      <c r="K114" s="54"/>
      <c r="L114" s="54"/>
      <c r="M114" s="54">
        <f>N114+O114+P114</f>
        <v>0</v>
      </c>
      <c r="N114" s="56">
        <v>0</v>
      </c>
      <c r="O114" s="54">
        <v>0</v>
      </c>
      <c r="P114" s="54"/>
    </row>
    <row r="115" spans="1:16" ht="11.25">
      <c r="A115" s="264"/>
      <c r="B115" s="10" t="s">
        <v>188</v>
      </c>
      <c r="C115" s="94"/>
      <c r="D115" s="95"/>
      <c r="E115" s="54">
        <f>F115+G115</f>
        <v>98820</v>
      </c>
      <c r="F115" s="54">
        <v>98820</v>
      </c>
      <c r="G115" s="54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3">
        <v>0</v>
      </c>
      <c r="O115" s="96">
        <v>0</v>
      </c>
      <c r="P115" s="96">
        <v>0</v>
      </c>
    </row>
    <row r="116" spans="1:16" ht="11.25">
      <c r="A116" s="264"/>
      <c r="B116" s="10" t="s">
        <v>143</v>
      </c>
      <c r="C116" s="280"/>
      <c r="D116" s="283"/>
      <c r="E116" s="54">
        <f>F116+G116</f>
        <v>45000</v>
      </c>
      <c r="F116" s="54">
        <f>I114</f>
        <v>45000</v>
      </c>
      <c r="G116" s="54">
        <f>M114</f>
        <v>0</v>
      </c>
      <c r="H116" s="266">
        <v>0</v>
      </c>
      <c r="I116" s="266">
        <v>0</v>
      </c>
      <c r="J116" s="266">
        <v>0</v>
      </c>
      <c r="K116" s="266">
        <v>0</v>
      </c>
      <c r="L116" s="266">
        <v>0</v>
      </c>
      <c r="M116" s="266">
        <v>0</v>
      </c>
      <c r="N116" s="266">
        <v>0</v>
      </c>
      <c r="O116" s="266">
        <v>0</v>
      </c>
      <c r="P116" s="266">
        <v>0</v>
      </c>
    </row>
    <row r="117" spans="1:16" ht="11.25">
      <c r="A117" s="264"/>
      <c r="B117" s="10" t="s">
        <v>144</v>
      </c>
      <c r="C117" s="281"/>
      <c r="D117" s="284"/>
      <c r="E117" s="54">
        <f>F117+G117</f>
        <v>1985000</v>
      </c>
      <c r="F117" s="54">
        <v>985000</v>
      </c>
      <c r="G117" s="54">
        <v>1000000</v>
      </c>
      <c r="H117" s="267"/>
      <c r="I117" s="267"/>
      <c r="J117" s="267"/>
      <c r="K117" s="267"/>
      <c r="L117" s="267"/>
      <c r="M117" s="267"/>
      <c r="N117" s="267"/>
      <c r="O117" s="267"/>
      <c r="P117" s="267"/>
    </row>
    <row r="118" spans="1:16" ht="11.25">
      <c r="A118" s="270"/>
      <c r="B118" s="10" t="s">
        <v>152</v>
      </c>
      <c r="C118" s="282"/>
      <c r="D118" s="285"/>
      <c r="E118" s="54">
        <f>F118+G118</f>
        <v>2554164</v>
      </c>
      <c r="F118" s="54">
        <v>1033209</v>
      </c>
      <c r="G118" s="54">
        <v>1520955</v>
      </c>
      <c r="H118" s="268"/>
      <c r="I118" s="268"/>
      <c r="J118" s="268"/>
      <c r="K118" s="268"/>
      <c r="L118" s="268"/>
      <c r="M118" s="268"/>
      <c r="N118" s="268"/>
      <c r="O118" s="268"/>
      <c r="P118" s="268"/>
    </row>
    <row r="119" spans="1:16" ht="11.25">
      <c r="A119" s="269" t="s">
        <v>218</v>
      </c>
      <c r="B119" s="10" t="s">
        <v>65</v>
      </c>
      <c r="C119" s="271" t="s">
        <v>271</v>
      </c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3"/>
    </row>
    <row r="120" spans="1:16" ht="11.25">
      <c r="A120" s="264"/>
      <c r="B120" s="10" t="s">
        <v>66</v>
      </c>
      <c r="C120" s="274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6"/>
    </row>
    <row r="121" spans="1:16" ht="11.25">
      <c r="A121" s="264"/>
      <c r="B121" s="10" t="s">
        <v>67</v>
      </c>
      <c r="C121" s="274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6"/>
    </row>
    <row r="122" spans="1:16" ht="11.25">
      <c r="A122" s="264"/>
      <c r="B122" s="10" t="s">
        <v>68</v>
      </c>
      <c r="C122" s="277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9"/>
    </row>
    <row r="123" spans="1:16" ht="22.5">
      <c r="A123" s="264"/>
      <c r="B123" s="10" t="s">
        <v>69</v>
      </c>
      <c r="C123" s="10"/>
      <c r="D123" s="52" t="s">
        <v>270</v>
      </c>
      <c r="E123" s="54">
        <f>E124+E125+E126</f>
        <v>14498.43</v>
      </c>
      <c r="F123" s="54">
        <f>F124+F125+F126</f>
        <v>5585.46</v>
      </c>
      <c r="G123" s="54">
        <f>G124+G125+G126</f>
        <v>8912.97</v>
      </c>
      <c r="H123" s="54">
        <f>I123+M123</f>
        <v>14498.43</v>
      </c>
      <c r="I123" s="54">
        <f>J123+K123+L123</f>
        <v>5585.46</v>
      </c>
      <c r="J123" s="54">
        <v>5585.46</v>
      </c>
      <c r="K123" s="54">
        <v>0</v>
      </c>
      <c r="L123" s="54"/>
      <c r="M123" s="54">
        <f>N123+O123+P123</f>
        <v>8912.97</v>
      </c>
      <c r="N123" s="56">
        <v>0</v>
      </c>
      <c r="O123" s="54">
        <v>0</v>
      </c>
      <c r="P123" s="54">
        <v>8912.97</v>
      </c>
    </row>
    <row r="124" spans="1:16" ht="11.25">
      <c r="A124" s="264"/>
      <c r="B124" s="10" t="s">
        <v>143</v>
      </c>
      <c r="C124" s="280"/>
      <c r="D124" s="283"/>
      <c r="E124" s="54">
        <f>F124+G124</f>
        <v>14498.43</v>
      </c>
      <c r="F124" s="54">
        <f>I123</f>
        <v>5585.46</v>
      </c>
      <c r="G124" s="54">
        <f>M123</f>
        <v>8912.97</v>
      </c>
      <c r="H124" s="266">
        <v>0</v>
      </c>
      <c r="I124" s="266">
        <v>0</v>
      </c>
      <c r="J124" s="266">
        <v>0</v>
      </c>
      <c r="K124" s="266">
        <v>0</v>
      </c>
      <c r="L124" s="266">
        <v>0</v>
      </c>
      <c r="M124" s="266">
        <v>0</v>
      </c>
      <c r="N124" s="266">
        <v>0</v>
      </c>
      <c r="O124" s="266">
        <v>0</v>
      </c>
      <c r="P124" s="266">
        <v>0</v>
      </c>
    </row>
    <row r="125" spans="1:16" ht="11.25">
      <c r="A125" s="264"/>
      <c r="B125" s="10" t="s">
        <v>144</v>
      </c>
      <c r="C125" s="281"/>
      <c r="D125" s="284"/>
      <c r="E125" s="54">
        <f>F125+G125</f>
        <v>0</v>
      </c>
      <c r="F125" s="54">
        <v>0</v>
      </c>
      <c r="G125" s="54">
        <v>0</v>
      </c>
      <c r="H125" s="267"/>
      <c r="I125" s="267"/>
      <c r="J125" s="267"/>
      <c r="K125" s="267"/>
      <c r="L125" s="267"/>
      <c r="M125" s="267"/>
      <c r="N125" s="267"/>
      <c r="O125" s="267"/>
      <c r="P125" s="267"/>
    </row>
    <row r="126" spans="1:16" ht="11.25">
      <c r="A126" s="270"/>
      <c r="B126" s="10" t="s">
        <v>152</v>
      </c>
      <c r="C126" s="282"/>
      <c r="D126" s="285"/>
      <c r="E126" s="54">
        <f>F126+G126</f>
        <v>0</v>
      </c>
      <c r="F126" s="54">
        <v>0</v>
      </c>
      <c r="G126" s="54">
        <v>0</v>
      </c>
      <c r="H126" s="268"/>
      <c r="I126" s="268"/>
      <c r="J126" s="268"/>
      <c r="K126" s="268"/>
      <c r="L126" s="268"/>
      <c r="M126" s="268"/>
      <c r="N126" s="292"/>
      <c r="O126" s="268"/>
      <c r="P126" s="268"/>
    </row>
    <row r="127" spans="1:16" ht="11.25">
      <c r="A127" s="269" t="s">
        <v>218</v>
      </c>
      <c r="B127" s="10" t="s">
        <v>65</v>
      </c>
      <c r="C127" s="271" t="s">
        <v>271</v>
      </c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3"/>
    </row>
    <row r="128" spans="1:16" ht="11.25">
      <c r="A128" s="264"/>
      <c r="B128" s="10" t="s">
        <v>66</v>
      </c>
      <c r="C128" s="274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6"/>
    </row>
    <row r="129" spans="1:16" ht="11.25">
      <c r="A129" s="264"/>
      <c r="B129" s="10" t="s">
        <v>67</v>
      </c>
      <c r="C129" s="274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6"/>
    </row>
    <row r="130" spans="1:16" ht="11.25">
      <c r="A130" s="264"/>
      <c r="B130" s="10" t="s">
        <v>68</v>
      </c>
      <c r="C130" s="277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9"/>
    </row>
    <row r="131" spans="1:16" ht="22.5">
      <c r="A131" s="264"/>
      <c r="B131" s="10" t="s">
        <v>69</v>
      </c>
      <c r="C131" s="10"/>
      <c r="D131" s="52" t="s">
        <v>272</v>
      </c>
      <c r="E131" s="54">
        <f>E132+E133+E134</f>
        <v>27268.06</v>
      </c>
      <c r="F131" s="54">
        <f>F132+F133+F134</f>
        <v>10504.91</v>
      </c>
      <c r="G131" s="54">
        <f>G132+G133+G134</f>
        <v>16763.15</v>
      </c>
      <c r="H131" s="54">
        <f>I131+M131</f>
        <v>27268.06</v>
      </c>
      <c r="I131" s="54">
        <f>J131+K131+L131</f>
        <v>10504.91</v>
      </c>
      <c r="J131" s="54">
        <v>10504.91</v>
      </c>
      <c r="K131" s="54">
        <v>0</v>
      </c>
      <c r="L131" s="54"/>
      <c r="M131" s="54">
        <f>N131+O131+P131</f>
        <v>16763.15</v>
      </c>
      <c r="N131" s="56">
        <v>0</v>
      </c>
      <c r="O131" s="54">
        <v>0</v>
      </c>
      <c r="P131" s="54">
        <v>16763.15</v>
      </c>
    </row>
    <row r="132" spans="1:16" ht="11.25">
      <c r="A132" s="264"/>
      <c r="B132" s="10" t="s">
        <v>143</v>
      </c>
      <c r="C132" s="280"/>
      <c r="D132" s="283"/>
      <c r="E132" s="54">
        <f>F132+G132</f>
        <v>27268.06</v>
      </c>
      <c r="F132" s="54">
        <f>I131</f>
        <v>10504.91</v>
      </c>
      <c r="G132" s="54">
        <f>M131</f>
        <v>16763.15</v>
      </c>
      <c r="H132" s="266">
        <v>0</v>
      </c>
      <c r="I132" s="266">
        <v>0</v>
      </c>
      <c r="J132" s="266">
        <v>0</v>
      </c>
      <c r="K132" s="266">
        <v>0</v>
      </c>
      <c r="L132" s="266">
        <v>0</v>
      </c>
      <c r="M132" s="266">
        <v>0</v>
      </c>
      <c r="N132" s="266">
        <v>0</v>
      </c>
      <c r="O132" s="266">
        <v>0</v>
      </c>
      <c r="P132" s="266">
        <v>0</v>
      </c>
    </row>
    <row r="133" spans="1:16" ht="11.25">
      <c r="A133" s="264"/>
      <c r="B133" s="10" t="s">
        <v>144</v>
      </c>
      <c r="C133" s="281"/>
      <c r="D133" s="284"/>
      <c r="E133" s="54">
        <f>F133+G133</f>
        <v>0</v>
      </c>
      <c r="F133" s="54">
        <v>0</v>
      </c>
      <c r="G133" s="54">
        <v>0</v>
      </c>
      <c r="H133" s="267"/>
      <c r="I133" s="267"/>
      <c r="J133" s="267"/>
      <c r="K133" s="267"/>
      <c r="L133" s="267"/>
      <c r="M133" s="267"/>
      <c r="N133" s="267"/>
      <c r="O133" s="267"/>
      <c r="P133" s="267"/>
    </row>
    <row r="134" spans="1:16" ht="11.25">
      <c r="A134" s="270"/>
      <c r="B134" s="10" t="s">
        <v>152</v>
      </c>
      <c r="C134" s="282"/>
      <c r="D134" s="285"/>
      <c r="E134" s="54">
        <f>F134+G134</f>
        <v>0</v>
      </c>
      <c r="F134" s="54">
        <v>0</v>
      </c>
      <c r="G134" s="54">
        <v>0</v>
      </c>
      <c r="H134" s="268"/>
      <c r="I134" s="268"/>
      <c r="J134" s="268"/>
      <c r="K134" s="268"/>
      <c r="L134" s="268"/>
      <c r="M134" s="268"/>
      <c r="N134" s="292"/>
      <c r="O134" s="268"/>
      <c r="P134" s="268"/>
    </row>
    <row r="135" spans="1:16" ht="11.25" customHeight="1">
      <c r="A135" s="269" t="s">
        <v>219</v>
      </c>
      <c r="B135" s="10" t="s">
        <v>65</v>
      </c>
      <c r="C135" s="271" t="s">
        <v>216</v>
      </c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3"/>
    </row>
    <row r="136" spans="1:16" ht="11.25" customHeight="1">
      <c r="A136" s="264"/>
      <c r="B136" s="10" t="s">
        <v>66</v>
      </c>
      <c r="C136" s="274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6"/>
    </row>
    <row r="137" spans="1:16" ht="11.25" customHeight="1">
      <c r="A137" s="264"/>
      <c r="B137" s="10" t="s">
        <v>67</v>
      </c>
      <c r="C137" s="274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6"/>
    </row>
    <row r="138" spans="1:16" ht="11.25" customHeight="1">
      <c r="A138" s="264"/>
      <c r="B138" s="10" t="s">
        <v>68</v>
      </c>
      <c r="C138" s="277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9"/>
    </row>
    <row r="139" spans="1:16" ht="21.75" customHeight="1">
      <c r="A139" s="264"/>
      <c r="B139" s="10" t="s">
        <v>69</v>
      </c>
      <c r="C139" s="10"/>
      <c r="D139" s="52" t="s">
        <v>241</v>
      </c>
      <c r="E139" s="54">
        <f>F139+G139</f>
        <v>93926</v>
      </c>
      <c r="F139" s="54">
        <f>F140+F141+F142</f>
        <v>23482</v>
      </c>
      <c r="G139" s="54">
        <f>G140+G141+G142</f>
        <v>70444</v>
      </c>
      <c r="H139" s="54">
        <f>I139+M139</f>
        <v>93926</v>
      </c>
      <c r="I139" s="54">
        <f>J139+K139+L139</f>
        <v>23482</v>
      </c>
      <c r="J139" s="54">
        <v>23482</v>
      </c>
      <c r="K139" s="54">
        <v>0</v>
      </c>
      <c r="L139" s="54"/>
      <c r="M139" s="54">
        <f>N139+O139+P139</f>
        <v>70444</v>
      </c>
      <c r="N139" s="56">
        <v>0</v>
      </c>
      <c r="O139" s="54">
        <v>0</v>
      </c>
      <c r="P139" s="54">
        <v>70444</v>
      </c>
    </row>
    <row r="140" spans="1:16" ht="11.25">
      <c r="A140" s="264"/>
      <c r="B140" s="10" t="s">
        <v>143</v>
      </c>
      <c r="C140" s="280"/>
      <c r="D140" s="283"/>
      <c r="E140" s="54">
        <f>F140+G140</f>
        <v>93926</v>
      </c>
      <c r="F140" s="54">
        <f>I139</f>
        <v>23482</v>
      </c>
      <c r="G140" s="54">
        <f>M139</f>
        <v>70444</v>
      </c>
      <c r="H140" s="266">
        <v>0</v>
      </c>
      <c r="I140" s="266">
        <v>0</v>
      </c>
      <c r="J140" s="266">
        <v>0</v>
      </c>
      <c r="K140" s="266">
        <v>0</v>
      </c>
      <c r="L140" s="266">
        <v>0</v>
      </c>
      <c r="M140" s="266">
        <v>0</v>
      </c>
      <c r="N140" s="266">
        <v>0</v>
      </c>
      <c r="O140" s="266">
        <v>0</v>
      </c>
      <c r="P140" s="266">
        <v>0</v>
      </c>
    </row>
    <row r="141" spans="1:16" ht="11.25">
      <c r="A141" s="264"/>
      <c r="B141" s="10" t="s">
        <v>144</v>
      </c>
      <c r="C141" s="281"/>
      <c r="D141" s="284"/>
      <c r="E141" s="54">
        <f>F141+G141</f>
        <v>0</v>
      </c>
      <c r="F141" s="54">
        <v>0</v>
      </c>
      <c r="G141" s="54"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</row>
    <row r="142" spans="1:16" ht="11.25">
      <c r="A142" s="270"/>
      <c r="B142" s="10" t="s">
        <v>152</v>
      </c>
      <c r="C142" s="282"/>
      <c r="D142" s="285"/>
      <c r="E142" s="54">
        <f>F142+G142</f>
        <v>0</v>
      </c>
      <c r="F142" s="54">
        <v>0</v>
      </c>
      <c r="G142" s="54">
        <v>0</v>
      </c>
      <c r="H142" s="268"/>
      <c r="I142" s="268"/>
      <c r="J142" s="268"/>
      <c r="K142" s="268"/>
      <c r="L142" s="268"/>
      <c r="M142" s="268"/>
      <c r="N142" s="268"/>
      <c r="O142" s="268"/>
      <c r="P142" s="268"/>
    </row>
    <row r="143" spans="1:16" ht="11.25" customHeight="1">
      <c r="A143" s="269" t="s">
        <v>220</v>
      </c>
      <c r="B143" s="10" t="s">
        <v>65</v>
      </c>
      <c r="C143" s="286" t="s">
        <v>209</v>
      </c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</row>
    <row r="144" spans="1:16" ht="11.25" customHeight="1">
      <c r="A144" s="264"/>
      <c r="B144" s="10" t="s">
        <v>66</v>
      </c>
      <c r="C144" s="288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</row>
    <row r="145" spans="1:16" ht="11.25" customHeight="1">
      <c r="A145" s="264"/>
      <c r="B145" s="10" t="s">
        <v>67</v>
      </c>
      <c r="C145" s="288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</row>
    <row r="146" spans="1:16" ht="14.25" customHeight="1">
      <c r="A146" s="264"/>
      <c r="B146" s="10" t="s">
        <v>68</v>
      </c>
      <c r="C146" s="290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</row>
    <row r="147" spans="1:16" ht="22.5" customHeight="1">
      <c r="A147" s="264"/>
      <c r="B147" s="10" t="s">
        <v>69</v>
      </c>
      <c r="C147" s="10"/>
      <c r="D147" s="52" t="s">
        <v>242</v>
      </c>
      <c r="E147" s="54">
        <f>E148+E149+E150</f>
        <v>2000</v>
      </c>
      <c r="F147" s="54">
        <f>F148+F149+F150</f>
        <v>2000</v>
      </c>
      <c r="G147" s="54">
        <f>G148+G149+G150</f>
        <v>0</v>
      </c>
      <c r="H147" s="54">
        <f>I147+M147</f>
        <v>2000</v>
      </c>
      <c r="I147" s="54">
        <f>J147+K147+L147</f>
        <v>2000</v>
      </c>
      <c r="J147" s="54">
        <v>2000</v>
      </c>
      <c r="K147" s="54">
        <v>0</v>
      </c>
      <c r="L147" s="54">
        <v>0</v>
      </c>
      <c r="M147" s="54">
        <f>N147+O147+P147</f>
        <v>0</v>
      </c>
      <c r="N147" s="56">
        <v>0</v>
      </c>
      <c r="O147" s="54">
        <v>0</v>
      </c>
      <c r="P147" s="54"/>
    </row>
    <row r="148" spans="1:16" ht="11.25">
      <c r="A148" s="264"/>
      <c r="B148" s="10" t="s">
        <v>143</v>
      </c>
      <c r="C148" s="280"/>
      <c r="D148" s="283"/>
      <c r="E148" s="54">
        <f>F148+G148</f>
        <v>2000</v>
      </c>
      <c r="F148" s="54">
        <f>I147</f>
        <v>2000</v>
      </c>
      <c r="G148" s="54">
        <f>M147</f>
        <v>0</v>
      </c>
      <c r="H148" s="266">
        <v>0</v>
      </c>
      <c r="I148" s="266">
        <v>0</v>
      </c>
      <c r="J148" s="266">
        <v>0</v>
      </c>
      <c r="K148" s="266">
        <v>0</v>
      </c>
      <c r="L148" s="266">
        <v>0</v>
      </c>
      <c r="M148" s="266">
        <v>0</v>
      </c>
      <c r="N148" s="266">
        <v>0</v>
      </c>
      <c r="O148" s="266">
        <v>0</v>
      </c>
      <c r="P148" s="266">
        <v>0</v>
      </c>
    </row>
    <row r="149" spans="1:16" ht="11.25">
      <c r="A149" s="264"/>
      <c r="B149" s="10" t="s">
        <v>144</v>
      </c>
      <c r="C149" s="281"/>
      <c r="D149" s="284"/>
      <c r="E149" s="54">
        <f>F149+G149</f>
        <v>0</v>
      </c>
      <c r="F149" s="54"/>
      <c r="G149" s="54"/>
      <c r="H149" s="267"/>
      <c r="I149" s="267"/>
      <c r="J149" s="267"/>
      <c r="K149" s="267"/>
      <c r="L149" s="267"/>
      <c r="M149" s="267"/>
      <c r="N149" s="267"/>
      <c r="O149" s="267"/>
      <c r="P149" s="267"/>
    </row>
    <row r="150" spans="1:16" ht="11.25">
      <c r="A150" s="265"/>
      <c r="B150" s="10" t="s">
        <v>152</v>
      </c>
      <c r="C150" s="347"/>
      <c r="D150" s="293"/>
      <c r="E150" s="54">
        <f>F150+G150</f>
        <v>0</v>
      </c>
      <c r="F150" s="54">
        <v>0</v>
      </c>
      <c r="G150" s="54">
        <v>0</v>
      </c>
      <c r="H150" s="292"/>
      <c r="I150" s="292"/>
      <c r="J150" s="292"/>
      <c r="K150" s="292"/>
      <c r="L150" s="292"/>
      <c r="M150" s="292"/>
      <c r="N150" s="292"/>
      <c r="O150" s="292"/>
      <c r="P150" s="292"/>
    </row>
    <row r="151" spans="1:16" ht="11.25" customHeight="1">
      <c r="A151" s="383" t="s">
        <v>221</v>
      </c>
      <c r="B151" s="10" t="s">
        <v>65</v>
      </c>
      <c r="C151" s="348" t="s">
        <v>210</v>
      </c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  <c r="O151" s="349"/>
      <c r="P151" s="349"/>
    </row>
    <row r="152" spans="1:16" ht="11.25" customHeight="1">
      <c r="A152" s="384"/>
      <c r="B152" s="10" t="s">
        <v>66</v>
      </c>
      <c r="C152" s="350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</row>
    <row r="153" spans="1:16" ht="11.25" customHeight="1">
      <c r="A153" s="384"/>
      <c r="B153" s="10" t="s">
        <v>67</v>
      </c>
      <c r="C153" s="350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</row>
    <row r="154" spans="1:16" ht="13.5" customHeight="1">
      <c r="A154" s="384"/>
      <c r="B154" s="10" t="s">
        <v>68</v>
      </c>
      <c r="C154" s="352"/>
      <c r="D154" s="353"/>
      <c r="E154" s="353"/>
      <c r="F154" s="353"/>
      <c r="G154" s="353"/>
      <c r="H154" s="353"/>
      <c r="I154" s="353"/>
      <c r="J154" s="353"/>
      <c r="K154" s="353"/>
      <c r="L154" s="353"/>
      <c r="M154" s="353"/>
      <c r="N154" s="353"/>
      <c r="O154" s="353"/>
      <c r="P154" s="353"/>
    </row>
    <row r="155" spans="1:16" ht="21.75" customHeight="1">
      <c r="A155" s="384"/>
      <c r="B155" s="10" t="s">
        <v>69</v>
      </c>
      <c r="C155" s="10"/>
      <c r="D155" s="52" t="s">
        <v>242</v>
      </c>
      <c r="E155" s="54">
        <f>E157+E158+E156</f>
        <v>30740</v>
      </c>
      <c r="F155" s="54">
        <f>F157+F158+F156</f>
        <v>11842</v>
      </c>
      <c r="G155" s="54">
        <f>G157+G158+G156</f>
        <v>18898</v>
      </c>
      <c r="H155" s="54">
        <f>I155+M155</f>
        <v>30740</v>
      </c>
      <c r="I155" s="54">
        <f>J155+K155+L155</f>
        <v>11842</v>
      </c>
      <c r="J155" s="54">
        <v>11842</v>
      </c>
      <c r="K155" s="54">
        <v>0</v>
      </c>
      <c r="L155" s="54"/>
      <c r="M155" s="54">
        <f>N155+O155+P155</f>
        <v>18898</v>
      </c>
      <c r="N155" s="56">
        <v>0</v>
      </c>
      <c r="O155" s="54">
        <v>0</v>
      </c>
      <c r="P155" s="54">
        <v>18898</v>
      </c>
    </row>
    <row r="156" spans="1:16" ht="10.5" customHeight="1">
      <c r="A156" s="384"/>
      <c r="B156" s="10">
        <v>2010</v>
      </c>
      <c r="C156" s="94"/>
      <c r="D156" s="95"/>
      <c r="E156" s="54">
        <f>F156+G156</f>
        <v>30740</v>
      </c>
      <c r="F156" s="54">
        <f>I155</f>
        <v>11842</v>
      </c>
      <c r="G156" s="54">
        <f>M155</f>
        <v>18898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3">
        <v>0</v>
      </c>
      <c r="O156" s="96">
        <v>0</v>
      </c>
      <c r="P156" s="96">
        <v>0</v>
      </c>
    </row>
    <row r="157" spans="1:16" ht="11.25">
      <c r="A157" s="384"/>
      <c r="B157" s="10">
        <v>2011</v>
      </c>
      <c r="C157" s="64"/>
      <c r="D157" s="68"/>
      <c r="E157" s="54">
        <f>F157+G157</f>
        <v>0</v>
      </c>
      <c r="F157" s="54"/>
      <c r="G157" s="54"/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</row>
    <row r="158" spans="1:16" ht="11.25">
      <c r="A158" s="385"/>
      <c r="B158" s="10">
        <v>2012</v>
      </c>
      <c r="C158" s="66"/>
      <c r="D158" s="70"/>
      <c r="E158" s="54">
        <f>F158+G158</f>
        <v>0</v>
      </c>
      <c r="F158" s="54"/>
      <c r="G158" s="54"/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</row>
    <row r="159" spans="1:16" ht="11.25">
      <c r="A159" s="386" t="s">
        <v>222</v>
      </c>
      <c r="B159" s="163" t="s">
        <v>65</v>
      </c>
      <c r="C159" s="316" t="s">
        <v>206</v>
      </c>
      <c r="D159" s="317"/>
      <c r="E159" s="317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8"/>
    </row>
    <row r="160" spans="1:16" ht="11.25">
      <c r="A160" s="387"/>
      <c r="B160" s="163" t="s">
        <v>170</v>
      </c>
      <c r="C160" s="319"/>
      <c r="D160" s="320"/>
      <c r="E160" s="320"/>
      <c r="F160" s="320"/>
      <c r="G160" s="320"/>
      <c r="H160" s="320"/>
      <c r="I160" s="320"/>
      <c r="J160" s="320"/>
      <c r="K160" s="320"/>
      <c r="L160" s="320"/>
      <c r="M160" s="320"/>
      <c r="N160" s="320"/>
      <c r="O160" s="320"/>
      <c r="P160" s="321"/>
    </row>
    <row r="161" spans="1:16" ht="11.25" customHeight="1">
      <c r="A161" s="387"/>
      <c r="B161" s="63" t="s">
        <v>171</v>
      </c>
      <c r="C161" s="319"/>
      <c r="D161" s="320"/>
      <c r="E161" s="320"/>
      <c r="F161" s="320"/>
      <c r="G161" s="320"/>
      <c r="H161" s="320"/>
      <c r="I161" s="320"/>
      <c r="J161" s="320"/>
      <c r="K161" s="320"/>
      <c r="L161" s="320"/>
      <c r="M161" s="320"/>
      <c r="N161" s="320"/>
      <c r="O161" s="320"/>
      <c r="P161" s="321"/>
    </row>
    <row r="162" spans="1:16" ht="11.25" customHeight="1">
      <c r="A162" s="387"/>
      <c r="B162" s="63" t="s">
        <v>172</v>
      </c>
      <c r="C162" s="322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4"/>
    </row>
    <row r="163" spans="1:16" ht="22.5">
      <c r="A163" s="387"/>
      <c r="B163" s="63" t="s">
        <v>173</v>
      </c>
      <c r="C163" s="64"/>
      <c r="D163" s="68" t="s">
        <v>194</v>
      </c>
      <c r="E163" s="62">
        <f>F163+G163</f>
        <v>217999.99000000002</v>
      </c>
      <c r="F163" s="62">
        <f>I163</f>
        <v>83983.6</v>
      </c>
      <c r="G163" s="62">
        <f>M163</f>
        <v>134016.39</v>
      </c>
      <c r="H163" s="62">
        <f>I163+M163</f>
        <v>217999.99000000002</v>
      </c>
      <c r="I163" s="62">
        <f>J163+K163+L163</f>
        <v>83983.6</v>
      </c>
      <c r="J163" s="62">
        <v>83983.6</v>
      </c>
      <c r="K163" s="62">
        <v>0</v>
      </c>
      <c r="L163" s="62"/>
      <c r="M163" s="62">
        <f>N163+O163+P163</f>
        <v>134016.39</v>
      </c>
      <c r="N163" s="62">
        <v>0</v>
      </c>
      <c r="O163" s="62">
        <v>0</v>
      </c>
      <c r="P163" s="62">
        <v>134016.39</v>
      </c>
    </row>
    <row r="164" spans="1:16" ht="11.25">
      <c r="A164" s="387"/>
      <c r="B164" s="63" t="s">
        <v>174</v>
      </c>
      <c r="C164" s="64"/>
      <c r="D164" s="68"/>
      <c r="E164" s="62">
        <f>F164+G164</f>
        <v>217999.99000000002</v>
      </c>
      <c r="F164" s="62">
        <f>I163</f>
        <v>83983.6</v>
      </c>
      <c r="G164" s="62">
        <f>M163</f>
        <v>134016.39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</row>
    <row r="165" spans="1:16" ht="11.25">
      <c r="A165" s="387"/>
      <c r="B165" s="63" t="s">
        <v>175</v>
      </c>
      <c r="C165" s="64"/>
      <c r="D165" s="68"/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</row>
    <row r="166" spans="1:16" ht="11.25" customHeight="1">
      <c r="A166" s="383" t="s">
        <v>223</v>
      </c>
      <c r="B166" s="63" t="s">
        <v>169</v>
      </c>
      <c r="C166" s="297" t="s">
        <v>246</v>
      </c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9"/>
    </row>
    <row r="167" spans="1:16" ht="11.25" customHeight="1">
      <c r="A167" s="388"/>
      <c r="B167" s="63" t="s">
        <v>170</v>
      </c>
      <c r="C167" s="310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2"/>
    </row>
    <row r="168" spans="1:16" ht="11.25" customHeight="1">
      <c r="A168" s="388"/>
      <c r="B168" s="63" t="s">
        <v>171</v>
      </c>
      <c r="C168" s="310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2"/>
    </row>
    <row r="169" spans="1:16" ht="11.25" customHeight="1">
      <c r="A169" s="388"/>
      <c r="B169" s="63" t="s">
        <v>172</v>
      </c>
      <c r="C169" s="313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5"/>
    </row>
    <row r="170" spans="1:16" ht="25.5" customHeight="1">
      <c r="A170" s="388"/>
      <c r="B170" s="63" t="s">
        <v>173</v>
      </c>
      <c r="C170" s="64"/>
      <c r="D170" s="68" t="s">
        <v>194</v>
      </c>
      <c r="E170" s="62">
        <f>F170+G170</f>
        <v>72400</v>
      </c>
      <c r="F170" s="62">
        <f>I170</f>
        <v>27892</v>
      </c>
      <c r="G170" s="62">
        <f>M170</f>
        <v>44508</v>
      </c>
      <c r="H170" s="62">
        <f>I170+M170</f>
        <v>72400</v>
      </c>
      <c r="I170" s="62">
        <f>J170+K170+L170</f>
        <v>27892</v>
      </c>
      <c r="J170" s="62">
        <v>27892</v>
      </c>
      <c r="K170" s="62">
        <v>0</v>
      </c>
      <c r="L170" s="62"/>
      <c r="M170" s="62">
        <f>N170+O170+P170</f>
        <v>44508</v>
      </c>
      <c r="N170" s="62">
        <v>0</v>
      </c>
      <c r="O170" s="62">
        <v>0</v>
      </c>
      <c r="P170" s="62">
        <v>44508</v>
      </c>
    </row>
    <row r="171" spans="1:16" ht="11.25" customHeight="1">
      <c r="A171" s="388"/>
      <c r="B171" s="63" t="s">
        <v>174</v>
      </c>
      <c r="C171" s="64"/>
      <c r="D171" s="68"/>
      <c r="E171" s="62">
        <f>F171+G171</f>
        <v>72400</v>
      </c>
      <c r="F171" s="62">
        <f>I170</f>
        <v>27892</v>
      </c>
      <c r="G171" s="62">
        <f>M170</f>
        <v>44508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</row>
    <row r="172" spans="1:16" ht="11.25" customHeight="1">
      <c r="A172" s="388"/>
      <c r="B172" s="63" t="s">
        <v>175</v>
      </c>
      <c r="C172" s="64"/>
      <c r="D172" s="68"/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</row>
    <row r="173" spans="1:16" ht="11.25" customHeight="1">
      <c r="A173" s="389"/>
      <c r="B173" s="71" t="s">
        <v>177</v>
      </c>
      <c r="C173" s="66"/>
      <c r="D173" s="70"/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</row>
    <row r="174" spans="1:16" ht="11.25" customHeight="1">
      <c r="A174" s="383" t="s">
        <v>245</v>
      </c>
      <c r="B174" s="63" t="s">
        <v>169</v>
      </c>
      <c r="C174" s="297" t="s">
        <v>207</v>
      </c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9"/>
    </row>
    <row r="175" spans="1:16" ht="11.25" customHeight="1">
      <c r="A175" s="388"/>
      <c r="B175" s="63" t="s">
        <v>170</v>
      </c>
      <c r="C175" s="310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2"/>
    </row>
    <row r="176" spans="1:16" ht="11.25" customHeight="1">
      <c r="A176" s="388"/>
      <c r="B176" s="63" t="s">
        <v>171</v>
      </c>
      <c r="C176" s="310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2"/>
    </row>
    <row r="177" spans="1:16" ht="11.25" customHeight="1">
      <c r="A177" s="388"/>
      <c r="B177" s="63" t="s">
        <v>172</v>
      </c>
      <c r="C177" s="313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5"/>
    </row>
    <row r="178" spans="1:16" ht="22.5">
      <c r="A178" s="388"/>
      <c r="B178" s="63" t="s">
        <v>173</v>
      </c>
      <c r="C178" s="64"/>
      <c r="D178" s="68" t="s">
        <v>194</v>
      </c>
      <c r="E178" s="62">
        <f>F178+G178</f>
        <v>267614.77</v>
      </c>
      <c r="F178" s="62">
        <f>I178</f>
        <v>103097.49</v>
      </c>
      <c r="G178" s="62">
        <f>M178</f>
        <v>164517.28</v>
      </c>
      <c r="H178" s="62">
        <f>I178+M178</f>
        <v>267614.77</v>
      </c>
      <c r="I178" s="62">
        <f>J178+K178+L178</f>
        <v>103097.49</v>
      </c>
      <c r="J178" s="62">
        <v>103097.49</v>
      </c>
      <c r="K178" s="62">
        <v>0</v>
      </c>
      <c r="L178" s="62"/>
      <c r="M178" s="62">
        <f>N178+O178+P178</f>
        <v>164517.28</v>
      </c>
      <c r="N178" s="62">
        <v>0</v>
      </c>
      <c r="O178" s="62">
        <v>0</v>
      </c>
      <c r="P178" s="62">
        <v>164517.28</v>
      </c>
    </row>
    <row r="179" spans="1:16" ht="11.25">
      <c r="A179" s="388"/>
      <c r="B179" s="63" t="s">
        <v>174</v>
      </c>
      <c r="C179" s="64"/>
      <c r="D179" s="68" t="s">
        <v>203</v>
      </c>
      <c r="E179" s="62">
        <f>F179+G179</f>
        <v>267614.77</v>
      </c>
      <c r="F179" s="62">
        <f>I178</f>
        <v>103097.49</v>
      </c>
      <c r="G179" s="62">
        <f>M178</f>
        <v>164517.28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</row>
    <row r="180" spans="1:16" ht="11.25">
      <c r="A180" s="388"/>
      <c r="B180" s="63" t="s">
        <v>175</v>
      </c>
      <c r="C180" s="64"/>
      <c r="D180" s="68"/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</row>
    <row r="181" spans="1:16" ht="11.25" customHeight="1">
      <c r="A181" s="389"/>
      <c r="B181" s="71" t="s">
        <v>177</v>
      </c>
      <c r="C181" s="66"/>
      <c r="D181" s="70"/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</row>
    <row r="182" spans="1:16" ht="11.25" customHeight="1">
      <c r="A182" s="160"/>
      <c r="B182" s="65"/>
      <c r="C182" s="161"/>
      <c r="D182" s="162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</row>
    <row r="183" spans="1:16" s="15" customFormat="1" ht="11.25">
      <c r="A183" s="11">
        <v>2</v>
      </c>
      <c r="B183" s="16" t="s">
        <v>72</v>
      </c>
      <c r="C183" s="344" t="s">
        <v>37</v>
      </c>
      <c r="D183" s="345"/>
      <c r="E183" s="67">
        <f>E196+E205+E213+E221+E230+E238+E246+E270+E278+E262+E188+E286+E254</f>
        <v>1049040.59</v>
      </c>
      <c r="F183" s="67">
        <f aca="true" t="shared" si="1" ref="F183:P183">F196+F205+F213+F221+F230+F238+F246+F270+F278+F262+F188+F286+F254</f>
        <v>233802.37000000002</v>
      </c>
      <c r="G183" s="67">
        <f t="shared" si="1"/>
        <v>815238.2200000001</v>
      </c>
      <c r="H183" s="67">
        <f t="shared" si="1"/>
        <v>1027997.59</v>
      </c>
      <c r="I183" s="67">
        <f t="shared" si="1"/>
        <v>233802.37000000002</v>
      </c>
      <c r="J183" s="67">
        <f t="shared" si="1"/>
        <v>233802.37000000002</v>
      </c>
      <c r="K183" s="67">
        <f t="shared" si="1"/>
        <v>0</v>
      </c>
      <c r="L183" s="67">
        <f t="shared" si="1"/>
        <v>0</v>
      </c>
      <c r="M183" s="67">
        <f t="shared" si="1"/>
        <v>794195.2200000001</v>
      </c>
      <c r="N183" s="67">
        <f t="shared" si="1"/>
        <v>791457.04</v>
      </c>
      <c r="O183" s="67">
        <f t="shared" si="1"/>
        <v>0</v>
      </c>
      <c r="P183" s="67">
        <f t="shared" si="1"/>
        <v>2738.18</v>
      </c>
    </row>
    <row r="184" spans="1:16" ht="11.25" customHeight="1">
      <c r="A184" s="380" t="s">
        <v>73</v>
      </c>
      <c r="B184" s="63" t="s">
        <v>169</v>
      </c>
      <c r="C184" s="297" t="s">
        <v>191</v>
      </c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</row>
    <row r="185" spans="1:16" ht="11.25" customHeight="1">
      <c r="A185" s="381"/>
      <c r="B185" s="63" t="s">
        <v>170</v>
      </c>
      <c r="C185" s="310"/>
      <c r="D185" s="311"/>
      <c r="E185" s="311"/>
      <c r="F185" s="311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</row>
    <row r="186" spans="1:16" ht="11.25" customHeight="1">
      <c r="A186" s="381"/>
      <c r="B186" s="63" t="s">
        <v>171</v>
      </c>
      <c r="C186" s="310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</row>
    <row r="187" spans="1:16" ht="11.25" customHeight="1">
      <c r="A187" s="381"/>
      <c r="B187" s="63" t="s">
        <v>172</v>
      </c>
      <c r="C187" s="313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</row>
    <row r="188" spans="1:16" ht="11.25">
      <c r="A188" s="381"/>
      <c r="B188" s="63" t="s">
        <v>173</v>
      </c>
      <c r="C188" s="64"/>
      <c r="D188" s="216" t="s">
        <v>187</v>
      </c>
      <c r="E188" s="62">
        <f>F188+G188</f>
        <v>19000</v>
      </c>
      <c r="F188" s="62">
        <f>I188</f>
        <v>19000</v>
      </c>
      <c r="G188" s="62">
        <f>M188</f>
        <v>0</v>
      </c>
      <c r="H188" s="62">
        <f>I188+M188</f>
        <v>19000</v>
      </c>
      <c r="I188" s="62">
        <f>J188+K188+L188</f>
        <v>19000</v>
      </c>
      <c r="J188" s="62">
        <v>19000</v>
      </c>
      <c r="K188" s="62">
        <v>0</v>
      </c>
      <c r="L188" s="62"/>
      <c r="M188" s="62">
        <f>N188+O188+P188</f>
        <v>0</v>
      </c>
      <c r="N188" s="62">
        <v>0</v>
      </c>
      <c r="O188" s="62">
        <v>0</v>
      </c>
      <c r="P188" s="62">
        <v>0</v>
      </c>
    </row>
    <row r="189" spans="1:16" ht="11.25">
      <c r="A189" s="381"/>
      <c r="B189" s="63" t="s">
        <v>174</v>
      </c>
      <c r="C189" s="64"/>
      <c r="D189" s="64">
        <v>4309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</row>
    <row r="190" spans="1:16" ht="11.25">
      <c r="A190" s="381"/>
      <c r="B190" s="63" t="s">
        <v>175</v>
      </c>
      <c r="C190" s="64"/>
      <c r="D190" s="64">
        <v>0</v>
      </c>
      <c r="E190" s="64">
        <v>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</row>
    <row r="191" spans="1:16" ht="11.25">
      <c r="A191" s="382"/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>
        <v>0</v>
      </c>
    </row>
    <row r="192" spans="1:16" s="15" customFormat="1" ht="15" customHeight="1">
      <c r="A192" s="379" t="s">
        <v>74</v>
      </c>
      <c r="B192" s="61" t="s">
        <v>65</v>
      </c>
      <c r="C192" s="335" t="s">
        <v>160</v>
      </c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7"/>
    </row>
    <row r="193" spans="1:16" ht="11.25" customHeight="1">
      <c r="A193" s="377"/>
      <c r="B193" s="61" t="s">
        <v>66</v>
      </c>
      <c r="C193" s="338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40"/>
    </row>
    <row r="194" spans="1:16" ht="11.25" customHeight="1">
      <c r="A194" s="377"/>
      <c r="B194" s="61" t="s">
        <v>67</v>
      </c>
      <c r="C194" s="338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  <c r="P194" s="340"/>
    </row>
    <row r="195" spans="1:16" ht="11.25" customHeight="1">
      <c r="A195" s="377"/>
      <c r="B195" s="61" t="s">
        <v>68</v>
      </c>
      <c r="C195" s="341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3"/>
    </row>
    <row r="196" spans="1:16" ht="11.25">
      <c r="A196" s="377"/>
      <c r="B196" s="61" t="s">
        <v>69</v>
      </c>
      <c r="C196" s="62"/>
      <c r="D196" s="217" t="s">
        <v>161</v>
      </c>
      <c r="E196" s="62">
        <f>E197</f>
        <v>315341.3</v>
      </c>
      <c r="F196" s="62">
        <f>F197</f>
        <v>51380.8</v>
      </c>
      <c r="G196" s="62">
        <f>G197</f>
        <v>263960.5</v>
      </c>
      <c r="H196" s="62">
        <f>I196+M196</f>
        <v>315341.3</v>
      </c>
      <c r="I196" s="62">
        <f>J196</f>
        <v>51380.8</v>
      </c>
      <c r="J196" s="62">
        <v>51380.8</v>
      </c>
      <c r="K196" s="62">
        <v>0</v>
      </c>
      <c r="L196" s="62"/>
      <c r="M196" s="62">
        <f>N196</f>
        <v>263960.5</v>
      </c>
      <c r="N196" s="62">
        <v>263960.5</v>
      </c>
      <c r="O196" s="62">
        <v>0</v>
      </c>
      <c r="P196" s="62"/>
    </row>
    <row r="197" spans="1:16" ht="11.25">
      <c r="A197" s="377"/>
      <c r="B197" s="61" t="s">
        <v>143</v>
      </c>
      <c r="C197" s="334"/>
      <c r="D197" s="73" t="s">
        <v>243</v>
      </c>
      <c r="E197" s="62">
        <f>F197+G197</f>
        <v>315341.3</v>
      </c>
      <c r="F197" s="62">
        <f>I196</f>
        <v>51380.8</v>
      </c>
      <c r="G197" s="62">
        <f>M196</f>
        <v>263960.5</v>
      </c>
      <c r="H197" s="62">
        <v>0</v>
      </c>
      <c r="I197" s="62">
        <v>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</row>
    <row r="198" spans="1:16" ht="11.25">
      <c r="A198" s="377"/>
      <c r="B198" s="61" t="s">
        <v>144</v>
      </c>
      <c r="C198" s="267"/>
      <c r="D198" s="72"/>
      <c r="E198" s="62">
        <v>0</v>
      </c>
      <c r="F198" s="62">
        <v>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</row>
    <row r="199" spans="1:16" ht="11.25">
      <c r="A199" s="377"/>
      <c r="B199" s="61" t="s">
        <v>150</v>
      </c>
      <c r="C199" s="292"/>
      <c r="D199" s="72"/>
      <c r="E199" s="62">
        <v>0</v>
      </c>
      <c r="F199" s="62">
        <v>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</row>
    <row r="200" spans="1:16" ht="11.25">
      <c r="A200" s="378"/>
      <c r="B200" s="63"/>
      <c r="C200" s="64"/>
      <c r="D200" s="68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</row>
    <row r="201" spans="1:16" ht="11.25" customHeight="1">
      <c r="A201" s="374" t="s">
        <v>163</v>
      </c>
      <c r="B201" s="61" t="s">
        <v>65</v>
      </c>
      <c r="C201" s="325" t="s">
        <v>202</v>
      </c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7"/>
    </row>
    <row r="202" spans="1:16" ht="11.25" customHeight="1">
      <c r="A202" s="375"/>
      <c r="B202" s="61" t="s">
        <v>66</v>
      </c>
      <c r="C202" s="328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30"/>
    </row>
    <row r="203" spans="1:16" ht="11.25" customHeight="1">
      <c r="A203" s="375"/>
      <c r="B203" s="61" t="s">
        <v>67</v>
      </c>
      <c r="C203" s="328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30"/>
    </row>
    <row r="204" spans="1:16" ht="11.25" customHeight="1">
      <c r="A204" s="375"/>
      <c r="B204" s="61" t="s">
        <v>68</v>
      </c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3"/>
    </row>
    <row r="205" spans="1:16" ht="11.25">
      <c r="A205" s="375"/>
      <c r="B205" s="61" t="s">
        <v>69</v>
      </c>
      <c r="C205" s="62"/>
      <c r="D205" s="217" t="s">
        <v>161</v>
      </c>
      <c r="E205" s="62">
        <f>F205+G205</f>
        <v>132226.26</v>
      </c>
      <c r="F205" s="62">
        <f>F206</f>
        <v>36780.75</v>
      </c>
      <c r="G205" s="62">
        <f>G206</f>
        <v>95445.51</v>
      </c>
      <c r="H205" s="62">
        <f>I205+M205</f>
        <v>132226.26</v>
      </c>
      <c r="I205" s="62">
        <f>J205+K205+L205</f>
        <v>36780.75</v>
      </c>
      <c r="J205" s="62">
        <v>36780.75</v>
      </c>
      <c r="K205" s="62">
        <v>0</v>
      </c>
      <c r="L205" s="62"/>
      <c r="M205" s="62">
        <f>N205+O205+P205</f>
        <v>95445.51</v>
      </c>
      <c r="N205" s="62">
        <v>95445.51</v>
      </c>
      <c r="O205" s="62">
        <v>0</v>
      </c>
      <c r="P205" s="62"/>
    </row>
    <row r="206" spans="1:16" ht="11.25">
      <c r="A206" s="375"/>
      <c r="B206" s="61" t="s">
        <v>143</v>
      </c>
      <c r="C206" s="62"/>
      <c r="D206" s="73" t="s">
        <v>243</v>
      </c>
      <c r="E206" s="62">
        <f>F206+G206</f>
        <v>132226.26</v>
      </c>
      <c r="F206" s="62">
        <f>I205</f>
        <v>36780.75</v>
      </c>
      <c r="G206" s="62">
        <f>M205</f>
        <v>95445.51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</row>
    <row r="207" spans="1:16" ht="11.25">
      <c r="A207" s="375"/>
      <c r="B207" s="61" t="s">
        <v>144</v>
      </c>
      <c r="C207" s="62"/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</row>
    <row r="208" spans="1:16" ht="11.25">
      <c r="A208" s="376"/>
      <c r="B208" s="61" t="s">
        <v>150</v>
      </c>
      <c r="C208" s="62"/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</row>
    <row r="209" spans="1:16" ht="11.25">
      <c r="A209" s="374" t="s">
        <v>165</v>
      </c>
      <c r="B209" s="61" t="s">
        <v>65</v>
      </c>
      <c r="C209" s="325" t="s">
        <v>250</v>
      </c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7"/>
    </row>
    <row r="210" spans="1:16" ht="11.25">
      <c r="A210" s="375"/>
      <c r="B210" s="61" t="s">
        <v>66</v>
      </c>
      <c r="C210" s="328"/>
      <c r="D210" s="329"/>
      <c r="E210" s="329"/>
      <c r="F210" s="329"/>
      <c r="G210" s="329"/>
      <c r="H210" s="329"/>
      <c r="I210" s="329"/>
      <c r="J210" s="329"/>
      <c r="K210" s="329"/>
      <c r="L210" s="329"/>
      <c r="M210" s="329"/>
      <c r="N210" s="329"/>
      <c r="O210" s="329"/>
      <c r="P210" s="330"/>
    </row>
    <row r="211" spans="1:16" ht="11.25">
      <c r="A211" s="375"/>
      <c r="B211" s="61" t="s">
        <v>67</v>
      </c>
      <c r="C211" s="328"/>
      <c r="D211" s="329"/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30"/>
    </row>
    <row r="212" spans="1:16" ht="11.25">
      <c r="A212" s="375"/>
      <c r="B212" s="61" t="s">
        <v>68</v>
      </c>
      <c r="C212" s="331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3"/>
    </row>
    <row r="213" spans="1:16" ht="11.25">
      <c r="A213" s="375"/>
      <c r="B213" s="61" t="s">
        <v>69</v>
      </c>
      <c r="C213" s="62"/>
      <c r="D213" s="217" t="s">
        <v>161</v>
      </c>
      <c r="E213" s="62">
        <f>E214</f>
        <v>148912.15</v>
      </c>
      <c r="F213" s="62">
        <f>F214</f>
        <v>39788.64</v>
      </c>
      <c r="G213" s="62">
        <f>G214</f>
        <v>109123.51</v>
      </c>
      <c r="H213" s="62">
        <f>I213+M213</f>
        <v>148912.15</v>
      </c>
      <c r="I213" s="62">
        <f>J213+K213+L213</f>
        <v>39788.64</v>
      </c>
      <c r="J213" s="62">
        <v>39788.64</v>
      </c>
      <c r="K213" s="62">
        <v>0</v>
      </c>
      <c r="L213" s="62"/>
      <c r="M213" s="62">
        <f>N213+O213+P213</f>
        <v>109123.51</v>
      </c>
      <c r="N213" s="62">
        <v>109123.51</v>
      </c>
      <c r="O213" s="62">
        <v>0</v>
      </c>
      <c r="P213" s="62"/>
    </row>
    <row r="214" spans="1:16" ht="11.25">
      <c r="A214" s="375"/>
      <c r="B214" s="61" t="s">
        <v>143</v>
      </c>
      <c r="C214" s="62"/>
      <c r="D214" s="73" t="s">
        <v>243</v>
      </c>
      <c r="E214" s="62">
        <f>F214+G214</f>
        <v>148912.15</v>
      </c>
      <c r="F214" s="62">
        <f>I213</f>
        <v>39788.64</v>
      </c>
      <c r="G214" s="62">
        <f>M213</f>
        <v>109123.51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</row>
    <row r="215" spans="1:16" ht="11.25">
      <c r="A215" s="375"/>
      <c r="B215" s="61" t="s">
        <v>144</v>
      </c>
      <c r="C215" s="62"/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t="11.25">
      <c r="A216" s="376"/>
      <c r="B216" s="61" t="s">
        <v>150</v>
      </c>
      <c r="C216" s="62"/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</row>
    <row r="217" spans="1:16" ht="11.25">
      <c r="A217" s="374" t="s">
        <v>167</v>
      </c>
      <c r="B217" s="61" t="s">
        <v>65</v>
      </c>
      <c r="C217" s="325" t="s">
        <v>247</v>
      </c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7"/>
    </row>
    <row r="218" spans="1:16" ht="11.25">
      <c r="A218" s="375"/>
      <c r="B218" s="61" t="s">
        <v>66</v>
      </c>
      <c r="C218" s="328"/>
      <c r="D218" s="329"/>
      <c r="E218" s="329"/>
      <c r="F218" s="329"/>
      <c r="G218" s="329"/>
      <c r="H218" s="329"/>
      <c r="I218" s="329"/>
      <c r="J218" s="329"/>
      <c r="K218" s="329"/>
      <c r="L218" s="329"/>
      <c r="M218" s="329"/>
      <c r="N218" s="329"/>
      <c r="O218" s="329"/>
      <c r="P218" s="330"/>
    </row>
    <row r="219" spans="1:16" ht="11.25">
      <c r="A219" s="375"/>
      <c r="B219" s="61" t="s">
        <v>67</v>
      </c>
      <c r="C219" s="328"/>
      <c r="D219" s="329"/>
      <c r="E219" s="329"/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30"/>
    </row>
    <row r="220" spans="1:16" ht="11.25">
      <c r="A220" s="375"/>
      <c r="B220" s="61" t="s">
        <v>68</v>
      </c>
      <c r="C220" s="331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3"/>
    </row>
    <row r="221" spans="1:16" ht="11.25">
      <c r="A221" s="375"/>
      <c r="B221" s="61" t="s">
        <v>69</v>
      </c>
      <c r="C221" s="62"/>
      <c r="D221" s="72" t="s">
        <v>162</v>
      </c>
      <c r="E221" s="62">
        <f>E222</f>
        <v>30680.9</v>
      </c>
      <c r="F221" s="62">
        <f>F222</f>
        <v>9066.7</v>
      </c>
      <c r="G221" s="62">
        <f>G222</f>
        <v>21614.2</v>
      </c>
      <c r="H221" s="62">
        <f>I221+M221</f>
        <v>30680.9</v>
      </c>
      <c r="I221" s="62">
        <f>J221+K221+L221</f>
        <v>9066.7</v>
      </c>
      <c r="J221" s="62">
        <v>9066.7</v>
      </c>
      <c r="K221" s="62">
        <v>0</v>
      </c>
      <c r="L221" s="62"/>
      <c r="M221" s="62">
        <f>N221+O221+P221</f>
        <v>21614.2</v>
      </c>
      <c r="N221" s="62">
        <v>21614.2</v>
      </c>
      <c r="O221" s="62">
        <v>0</v>
      </c>
      <c r="P221" s="62"/>
    </row>
    <row r="222" spans="1:16" ht="11.25">
      <c r="A222" s="375"/>
      <c r="B222" s="61" t="s">
        <v>143</v>
      </c>
      <c r="C222" s="62"/>
      <c r="D222" s="218">
        <v>-4309</v>
      </c>
      <c r="E222" s="62">
        <f>F222+G222</f>
        <v>30680.9</v>
      </c>
      <c r="F222" s="62">
        <f>I221</f>
        <v>9066.7</v>
      </c>
      <c r="G222" s="62">
        <f>M221</f>
        <v>21614.2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</row>
    <row r="223" spans="1:16" ht="11.25">
      <c r="A223" s="375"/>
      <c r="B223" s="61" t="s">
        <v>144</v>
      </c>
      <c r="C223" s="62"/>
      <c r="D223" s="72"/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t="11.25">
      <c r="A224" s="376"/>
      <c r="B224" s="61" t="s">
        <v>150</v>
      </c>
      <c r="C224" s="62"/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t="11.25">
      <c r="A225" s="374" t="s">
        <v>168</v>
      </c>
      <c r="B225" s="65"/>
      <c r="C225" s="48"/>
      <c r="D225" s="74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49"/>
    </row>
    <row r="226" spans="1:16" ht="11.25">
      <c r="A226" s="377"/>
      <c r="B226" s="61" t="s">
        <v>65</v>
      </c>
      <c r="C226" s="325" t="s">
        <v>249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7"/>
    </row>
    <row r="227" spans="1:16" ht="11.25">
      <c r="A227" s="377"/>
      <c r="B227" s="61" t="s">
        <v>66</v>
      </c>
      <c r="C227" s="328"/>
      <c r="D227" s="329"/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30"/>
    </row>
    <row r="228" spans="1:16" ht="11.25">
      <c r="A228" s="377"/>
      <c r="B228" s="61" t="s">
        <v>67</v>
      </c>
      <c r="C228" s="328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30"/>
    </row>
    <row r="229" spans="1:16" ht="11.25">
      <c r="A229" s="377"/>
      <c r="B229" s="61" t="s">
        <v>68</v>
      </c>
      <c r="C229" s="331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3"/>
    </row>
    <row r="230" spans="1:16" ht="11.25">
      <c r="A230" s="377"/>
      <c r="B230" s="61" t="s">
        <v>69</v>
      </c>
      <c r="C230" s="62"/>
      <c r="D230" s="72" t="s">
        <v>164</v>
      </c>
      <c r="E230" s="62">
        <f>E231</f>
        <v>155773.27000000002</v>
      </c>
      <c r="F230" s="62">
        <f>F231</f>
        <v>42056.95</v>
      </c>
      <c r="G230" s="62">
        <f>G231</f>
        <v>113716.32</v>
      </c>
      <c r="H230" s="62">
        <f>I230+M230</f>
        <v>155773.27000000002</v>
      </c>
      <c r="I230" s="62">
        <f>J230+K230+L230</f>
        <v>42056.95</v>
      </c>
      <c r="J230" s="62">
        <v>42056.95</v>
      </c>
      <c r="K230" s="62">
        <v>0</v>
      </c>
      <c r="L230" s="62"/>
      <c r="M230" s="62">
        <f>N230+O230+P230</f>
        <v>113716.32</v>
      </c>
      <c r="N230" s="62">
        <v>113716.32</v>
      </c>
      <c r="O230" s="62">
        <v>0</v>
      </c>
      <c r="P230" s="62"/>
    </row>
    <row r="231" spans="1:16" ht="11.25">
      <c r="A231" s="377"/>
      <c r="B231" s="61" t="s">
        <v>143</v>
      </c>
      <c r="C231" s="62"/>
      <c r="D231" s="218" t="s">
        <v>243</v>
      </c>
      <c r="E231" s="62">
        <f>F231+G231</f>
        <v>155773.27000000002</v>
      </c>
      <c r="F231" s="62">
        <f>I230</f>
        <v>42056.95</v>
      </c>
      <c r="G231" s="62">
        <f>M230</f>
        <v>113716.32</v>
      </c>
      <c r="H231" s="62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</row>
    <row r="232" spans="1:16" ht="11.25">
      <c r="A232" s="377"/>
      <c r="B232" s="61" t="s">
        <v>144</v>
      </c>
      <c r="C232" s="62"/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t="11.25">
      <c r="A233" s="378"/>
      <c r="B233" s="61" t="s">
        <v>150</v>
      </c>
      <c r="C233" s="62"/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t="11.25">
      <c r="A234" s="374" t="s">
        <v>176</v>
      </c>
      <c r="B234" s="61" t="s">
        <v>65</v>
      </c>
      <c r="C234" s="325" t="s">
        <v>248</v>
      </c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7"/>
    </row>
    <row r="235" spans="1:16" ht="11.25">
      <c r="A235" s="375"/>
      <c r="B235" s="61" t="s">
        <v>66</v>
      </c>
      <c r="C235" s="328"/>
      <c r="D235" s="329"/>
      <c r="E235" s="329"/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30"/>
    </row>
    <row r="236" spans="1:16" ht="11.25">
      <c r="A236" s="375"/>
      <c r="B236" s="61" t="s">
        <v>67</v>
      </c>
      <c r="C236" s="328"/>
      <c r="D236" s="329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30"/>
    </row>
    <row r="237" spans="1:16" ht="11.25">
      <c r="A237" s="375"/>
      <c r="B237" s="61" t="s">
        <v>68</v>
      </c>
      <c r="C237" s="331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3"/>
    </row>
    <row r="238" spans="1:16" ht="11.25">
      <c r="A238" s="375"/>
      <c r="B238" s="61" t="s">
        <v>69</v>
      </c>
      <c r="C238" s="62"/>
      <c r="D238" s="72" t="s">
        <v>166</v>
      </c>
      <c r="E238" s="62">
        <v>8000</v>
      </c>
      <c r="F238" s="62">
        <v>1200</v>
      </c>
      <c r="G238" s="62">
        <v>6800</v>
      </c>
      <c r="H238" s="62">
        <v>8000</v>
      </c>
      <c r="I238" s="62">
        <v>1200</v>
      </c>
      <c r="J238" s="62">
        <v>1200</v>
      </c>
      <c r="K238" s="62">
        <v>0</v>
      </c>
      <c r="L238" s="62"/>
      <c r="M238" s="62">
        <v>6800</v>
      </c>
      <c r="N238" s="62">
        <v>6800</v>
      </c>
      <c r="O238" s="62">
        <v>0</v>
      </c>
      <c r="P238" s="62"/>
    </row>
    <row r="239" spans="1:16" ht="11.25">
      <c r="A239" s="375"/>
      <c r="B239" s="61" t="s">
        <v>143</v>
      </c>
      <c r="C239" s="62"/>
      <c r="D239" s="73" t="s">
        <v>243</v>
      </c>
      <c r="E239" s="62">
        <v>8000</v>
      </c>
      <c r="F239" s="62">
        <v>1200</v>
      </c>
      <c r="G239" s="62">
        <v>6800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</row>
    <row r="240" spans="1:16" ht="11.25">
      <c r="A240" s="375"/>
      <c r="B240" s="61" t="s">
        <v>144</v>
      </c>
      <c r="C240" s="62"/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t="11.25">
      <c r="A241" s="376"/>
      <c r="B241" s="61" t="s">
        <v>150</v>
      </c>
      <c r="C241" s="62"/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t="11.25">
      <c r="A242" s="252" t="s">
        <v>178</v>
      </c>
      <c r="B242" s="63" t="s">
        <v>169</v>
      </c>
      <c r="C242" s="297" t="s">
        <v>192</v>
      </c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9"/>
    </row>
    <row r="243" spans="1:16" ht="11.25">
      <c r="A243" s="252"/>
      <c r="B243" s="63" t="s">
        <v>170</v>
      </c>
      <c r="C243" s="300"/>
      <c r="D243" s="301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301"/>
      <c r="P243" s="302"/>
    </row>
    <row r="244" spans="1:16" ht="11.25">
      <c r="A244" s="252"/>
      <c r="B244" s="63" t="s">
        <v>171</v>
      </c>
      <c r="C244" s="300"/>
      <c r="D244" s="301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301"/>
      <c r="P244" s="302"/>
    </row>
    <row r="245" spans="1:16" ht="11.25">
      <c r="A245" s="252"/>
      <c r="B245" s="63" t="s">
        <v>172</v>
      </c>
      <c r="C245" s="303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4"/>
      <c r="P245" s="305"/>
    </row>
    <row r="246" spans="1:16" ht="11.25">
      <c r="A246" s="252"/>
      <c r="B246" s="63" t="s">
        <v>173</v>
      </c>
      <c r="C246" s="64"/>
      <c r="D246" s="68" t="s">
        <v>164</v>
      </c>
      <c r="E246" s="62">
        <f>E247+E248</f>
        <v>61043</v>
      </c>
      <c r="F246" s="62">
        <f>I246</f>
        <v>0</v>
      </c>
      <c r="G246" s="62">
        <v>61043</v>
      </c>
      <c r="H246" s="62">
        <f>I246+M246</f>
        <v>40000</v>
      </c>
      <c r="I246" s="62">
        <f>J246+K246+L246</f>
        <v>0</v>
      </c>
      <c r="J246" s="62">
        <v>0</v>
      </c>
      <c r="K246" s="62">
        <v>0</v>
      </c>
      <c r="L246" s="62">
        <v>0</v>
      </c>
      <c r="M246" s="62">
        <f>N246+O246+P246</f>
        <v>40000</v>
      </c>
      <c r="N246" s="62">
        <v>40000</v>
      </c>
      <c r="O246" s="62">
        <v>0</v>
      </c>
      <c r="P246" s="62">
        <v>0</v>
      </c>
    </row>
    <row r="247" spans="1:16" ht="11.25">
      <c r="A247" s="252"/>
      <c r="B247" s="63" t="s">
        <v>174</v>
      </c>
      <c r="C247" s="64"/>
      <c r="D247" s="68" t="s">
        <v>243</v>
      </c>
      <c r="E247" s="62">
        <f>F247+G247</f>
        <v>40000</v>
      </c>
      <c r="F247" s="62">
        <f>I246</f>
        <v>0</v>
      </c>
      <c r="G247" s="62">
        <f>M246</f>
        <v>40000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</row>
    <row r="248" spans="1:16" ht="11.25">
      <c r="A248" s="252"/>
      <c r="B248" s="63" t="s">
        <v>175</v>
      </c>
      <c r="C248" s="64"/>
      <c r="D248" s="68"/>
      <c r="E248" s="62">
        <f>F248+G248</f>
        <v>21043</v>
      </c>
      <c r="F248" s="64">
        <v>0</v>
      </c>
      <c r="G248" s="62">
        <v>21043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</row>
    <row r="249" spans="1:16" ht="11.25">
      <c r="A249" s="253"/>
      <c r="B249" s="71" t="s">
        <v>177</v>
      </c>
      <c r="C249" s="66"/>
      <c r="D249" s="70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</row>
    <row r="250" spans="1:16" ht="11.25" customHeight="1">
      <c r="A250" s="252" t="s">
        <v>178</v>
      </c>
      <c r="B250" s="63" t="s">
        <v>169</v>
      </c>
      <c r="C250" s="254" t="s">
        <v>233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6"/>
    </row>
    <row r="251" spans="1:16" ht="11.25" customHeight="1">
      <c r="A251" s="252"/>
      <c r="B251" s="63" t="s">
        <v>170</v>
      </c>
      <c r="C251" s="257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9"/>
    </row>
    <row r="252" spans="1:16" ht="11.25" customHeight="1">
      <c r="A252" s="252"/>
      <c r="B252" s="63" t="s">
        <v>171</v>
      </c>
      <c r="C252" s="257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9"/>
    </row>
    <row r="253" spans="1:16" ht="11.25" customHeight="1">
      <c r="A253" s="252"/>
      <c r="B253" s="63" t="s">
        <v>172</v>
      </c>
      <c r="C253" s="260"/>
      <c r="D253" s="261"/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/>
      <c r="P253" s="262"/>
    </row>
    <row r="254" spans="1:16" ht="11.25">
      <c r="A254" s="252"/>
      <c r="B254" s="63" t="s">
        <v>173</v>
      </c>
      <c r="C254" s="64"/>
      <c r="D254" s="68" t="s">
        <v>166</v>
      </c>
      <c r="E254" s="62">
        <f>E255+E256</f>
        <v>0</v>
      </c>
      <c r="F254" s="62">
        <f>F255+F256</f>
        <v>0</v>
      </c>
      <c r="G254" s="62">
        <f>G255+G256</f>
        <v>0</v>
      </c>
      <c r="H254" s="62">
        <f>I254+M254</f>
        <v>0</v>
      </c>
      <c r="I254" s="62">
        <f>J254+K254+L254</f>
        <v>0</v>
      </c>
      <c r="J254" s="62">
        <v>0</v>
      </c>
      <c r="K254" s="62">
        <v>0</v>
      </c>
      <c r="L254" s="62"/>
      <c r="M254" s="62">
        <f>N254+O254+P254</f>
        <v>0</v>
      </c>
      <c r="N254" s="62">
        <v>0</v>
      </c>
      <c r="O254" s="62">
        <v>0</v>
      </c>
      <c r="P254" s="62"/>
    </row>
    <row r="255" spans="1:16" ht="11.25">
      <c r="A255" s="252"/>
      <c r="B255" s="63" t="s">
        <v>174</v>
      </c>
      <c r="C255" s="64"/>
      <c r="D255" s="219" t="s">
        <v>243</v>
      </c>
      <c r="E255" s="62">
        <f>F255+G255</f>
        <v>0</v>
      </c>
      <c r="F255" s="62">
        <f>I254</f>
        <v>0</v>
      </c>
      <c r="G255" s="62">
        <f>M254</f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</row>
    <row r="256" spans="1:16" ht="11.25">
      <c r="A256" s="252"/>
      <c r="B256" s="63" t="s">
        <v>175</v>
      </c>
      <c r="C256" s="64"/>
      <c r="D256" s="68"/>
      <c r="E256" s="62">
        <f>F256+G256</f>
        <v>0</v>
      </c>
      <c r="F256" s="64"/>
      <c r="G256" s="62"/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</row>
    <row r="257" spans="1:16" ht="11.25">
      <c r="A257" s="253"/>
      <c r="B257" s="71" t="s">
        <v>177</v>
      </c>
      <c r="C257" s="66"/>
      <c r="D257" s="70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</row>
    <row r="258" spans="1:16" ht="11.25" customHeight="1">
      <c r="A258" s="383" t="s">
        <v>179</v>
      </c>
      <c r="B258" s="63" t="s">
        <v>169</v>
      </c>
      <c r="C258" s="390" t="s">
        <v>237</v>
      </c>
      <c r="D258" s="391"/>
      <c r="E258" s="391"/>
      <c r="F258" s="391"/>
      <c r="G258" s="391"/>
      <c r="H258" s="391"/>
      <c r="I258" s="391"/>
      <c r="J258" s="391"/>
      <c r="K258" s="391"/>
      <c r="L258" s="391"/>
      <c r="M258" s="391"/>
      <c r="N258" s="391"/>
      <c r="O258" s="391"/>
      <c r="P258" s="391"/>
    </row>
    <row r="259" spans="1:16" ht="11.25">
      <c r="A259" s="388"/>
      <c r="B259" s="63" t="s">
        <v>170</v>
      </c>
      <c r="C259" s="392"/>
      <c r="D259" s="393"/>
      <c r="E259" s="393"/>
      <c r="F259" s="393"/>
      <c r="G259" s="393"/>
      <c r="H259" s="393"/>
      <c r="I259" s="393"/>
      <c r="J259" s="393"/>
      <c r="K259" s="393"/>
      <c r="L259" s="393"/>
      <c r="M259" s="393"/>
      <c r="N259" s="393"/>
      <c r="O259" s="393"/>
      <c r="P259" s="393"/>
    </row>
    <row r="260" spans="1:16" ht="11.25">
      <c r="A260" s="388"/>
      <c r="B260" s="63" t="s">
        <v>171</v>
      </c>
      <c r="C260" s="392"/>
      <c r="D260" s="393"/>
      <c r="E260" s="393"/>
      <c r="F260" s="393"/>
      <c r="G260" s="393"/>
      <c r="H260" s="393"/>
      <c r="I260" s="393"/>
      <c r="J260" s="393"/>
      <c r="K260" s="393"/>
      <c r="L260" s="393"/>
      <c r="M260" s="393"/>
      <c r="N260" s="393"/>
      <c r="O260" s="393"/>
      <c r="P260" s="393"/>
    </row>
    <row r="261" spans="1:16" ht="11.25">
      <c r="A261" s="388"/>
      <c r="B261" s="63" t="s">
        <v>172</v>
      </c>
      <c r="C261" s="394"/>
      <c r="D261" s="395"/>
      <c r="E261" s="395"/>
      <c r="F261" s="395"/>
      <c r="G261" s="395"/>
      <c r="H261" s="395"/>
      <c r="I261" s="395"/>
      <c r="J261" s="395"/>
      <c r="K261" s="395"/>
      <c r="L261" s="395"/>
      <c r="M261" s="395"/>
      <c r="N261" s="395"/>
      <c r="O261" s="395"/>
      <c r="P261" s="395"/>
    </row>
    <row r="262" spans="1:16" ht="11.25">
      <c r="A262" s="388"/>
      <c r="B262" s="63" t="s">
        <v>173</v>
      </c>
      <c r="C262" s="64"/>
      <c r="D262" s="64" t="s">
        <v>186</v>
      </c>
      <c r="E262" s="62">
        <f>F262+G262</f>
        <v>165643</v>
      </c>
      <c r="F262" s="62">
        <f>I262</f>
        <v>24846</v>
      </c>
      <c r="G262" s="62">
        <f>M262</f>
        <v>140797</v>
      </c>
      <c r="H262" s="62">
        <f>I262+M262</f>
        <v>165643</v>
      </c>
      <c r="I262" s="62">
        <f>J262+K262+L262</f>
        <v>24846</v>
      </c>
      <c r="J262" s="62">
        <v>24846</v>
      </c>
      <c r="K262" s="62">
        <v>0</v>
      </c>
      <c r="L262" s="62"/>
      <c r="M262" s="62">
        <f>N262+O262+P262</f>
        <v>140797</v>
      </c>
      <c r="N262" s="62">
        <v>140797</v>
      </c>
      <c r="O262" s="62">
        <v>0</v>
      </c>
      <c r="P262" s="62"/>
    </row>
    <row r="263" spans="1:16" ht="11.25">
      <c r="A263" s="388"/>
      <c r="B263" s="63" t="s">
        <v>174</v>
      </c>
      <c r="C263" s="64"/>
      <c r="D263" s="216" t="s">
        <v>244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</row>
    <row r="264" spans="1:16" ht="11.25">
      <c r="A264" s="388"/>
      <c r="B264" s="63" t="s">
        <v>175</v>
      </c>
      <c r="C264" s="64"/>
      <c r="D264" s="64"/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</row>
    <row r="265" spans="1:16" ht="11.25">
      <c r="A265" s="389"/>
      <c r="B265" s="63"/>
      <c r="C265" s="75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7"/>
    </row>
    <row r="266" spans="1:16" ht="11.25">
      <c r="A266" s="252" t="s">
        <v>180</v>
      </c>
      <c r="B266" s="63" t="s">
        <v>169</v>
      </c>
      <c r="C266" s="297" t="s">
        <v>182</v>
      </c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9"/>
    </row>
    <row r="267" spans="1:16" ht="11.25">
      <c r="A267" s="252"/>
      <c r="B267" s="63" t="s">
        <v>170</v>
      </c>
      <c r="C267" s="300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2"/>
    </row>
    <row r="268" spans="1:16" ht="11.25">
      <c r="A268" s="252"/>
      <c r="B268" s="63" t="s">
        <v>171</v>
      </c>
      <c r="C268" s="300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2"/>
    </row>
    <row r="269" spans="1:16" ht="11.25">
      <c r="A269" s="252"/>
      <c r="B269" s="63" t="s">
        <v>172</v>
      </c>
      <c r="C269" s="303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  <c r="O269" s="304"/>
      <c r="P269" s="305"/>
    </row>
    <row r="270" spans="1:16" ht="22.5">
      <c r="A270" s="252"/>
      <c r="B270" s="63" t="s">
        <v>173</v>
      </c>
      <c r="C270" s="64"/>
      <c r="D270" s="68" t="s">
        <v>195</v>
      </c>
      <c r="E270" s="62">
        <f>F270+G270</f>
        <v>4344.5</v>
      </c>
      <c r="F270" s="62">
        <f>I270</f>
        <v>4344.5</v>
      </c>
      <c r="G270" s="62">
        <f>M270</f>
        <v>0</v>
      </c>
      <c r="H270" s="62">
        <f>I270+M270</f>
        <v>4344.5</v>
      </c>
      <c r="I270" s="62">
        <f>J270+K270+L270</f>
        <v>4344.5</v>
      </c>
      <c r="J270" s="62">
        <v>4344.5</v>
      </c>
      <c r="K270" s="62">
        <v>0</v>
      </c>
      <c r="L270" s="62"/>
      <c r="M270" s="62">
        <v>0</v>
      </c>
      <c r="N270" s="62">
        <v>0</v>
      </c>
      <c r="O270" s="62">
        <v>0</v>
      </c>
      <c r="P270" s="62">
        <v>0</v>
      </c>
    </row>
    <row r="271" spans="1:16" ht="11.25">
      <c r="A271" s="252"/>
      <c r="B271" s="63" t="s">
        <v>174</v>
      </c>
      <c r="C271" s="64"/>
      <c r="D271" s="68"/>
      <c r="E271" s="62">
        <f>F271+G271</f>
        <v>4344.5</v>
      </c>
      <c r="F271" s="62">
        <f>I270</f>
        <v>4344.5</v>
      </c>
      <c r="G271" s="62">
        <f>M270</f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</row>
    <row r="272" spans="1:16" ht="11.25">
      <c r="A272" s="252"/>
      <c r="B272" s="63" t="s">
        <v>175</v>
      </c>
      <c r="C272" s="64"/>
      <c r="D272" s="68"/>
      <c r="E272" s="64">
        <v>0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</row>
    <row r="273" spans="1:16" ht="11.25">
      <c r="A273" s="253"/>
      <c r="B273" s="71" t="s">
        <v>177</v>
      </c>
      <c r="C273" s="66"/>
      <c r="D273" s="70"/>
      <c r="E273" s="64">
        <v>0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</row>
    <row r="274" spans="1:16" ht="11.25" customHeight="1">
      <c r="A274" s="252" t="s">
        <v>181</v>
      </c>
      <c r="B274" s="63" t="s">
        <v>169</v>
      </c>
      <c r="C274" s="297" t="s">
        <v>183</v>
      </c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9"/>
    </row>
    <row r="275" spans="1:16" ht="11.25" customHeight="1">
      <c r="A275" s="252"/>
      <c r="B275" s="63" t="s">
        <v>170</v>
      </c>
      <c r="C275" s="300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2"/>
    </row>
    <row r="276" spans="1:16" ht="11.25" customHeight="1">
      <c r="A276" s="252"/>
      <c r="B276" s="63" t="s">
        <v>171</v>
      </c>
      <c r="C276" s="300"/>
      <c r="D276" s="301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2"/>
    </row>
    <row r="277" spans="1:16" ht="11.25" customHeight="1">
      <c r="A277" s="252"/>
      <c r="B277" s="63" t="s">
        <v>172</v>
      </c>
      <c r="C277" s="303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5"/>
    </row>
    <row r="278" spans="1:16" ht="22.5">
      <c r="A278" s="252"/>
      <c r="B278" s="63" t="s">
        <v>173</v>
      </c>
      <c r="C278" s="64"/>
      <c r="D278" s="68" t="s">
        <v>195</v>
      </c>
      <c r="E278" s="62">
        <f>F278+G278</f>
        <v>2239.38</v>
      </c>
      <c r="F278" s="62">
        <f>I278</f>
        <v>2239.38</v>
      </c>
      <c r="G278" s="62">
        <f>M278</f>
        <v>0</v>
      </c>
      <c r="H278" s="62">
        <f>I278+M278</f>
        <v>2239.38</v>
      </c>
      <c r="I278" s="62">
        <f>J278+K278+L278</f>
        <v>2239.38</v>
      </c>
      <c r="J278" s="62">
        <v>2239.38</v>
      </c>
      <c r="K278" s="62">
        <v>0</v>
      </c>
      <c r="L278" s="62"/>
      <c r="M278" s="62">
        <v>0</v>
      </c>
      <c r="N278" s="62">
        <v>0</v>
      </c>
      <c r="O278" s="62">
        <v>0</v>
      </c>
      <c r="P278" s="62">
        <v>0</v>
      </c>
    </row>
    <row r="279" spans="1:16" ht="11.25">
      <c r="A279" s="252"/>
      <c r="B279" s="63" t="s">
        <v>174</v>
      </c>
      <c r="C279" s="64"/>
      <c r="D279" s="68"/>
      <c r="E279" s="62">
        <f>F279+G279</f>
        <v>2239.38</v>
      </c>
      <c r="F279" s="62">
        <f>I278</f>
        <v>2239.38</v>
      </c>
      <c r="G279" s="62">
        <f>M278</f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</row>
    <row r="280" spans="1:16" ht="11.25">
      <c r="A280" s="252"/>
      <c r="B280" s="63" t="s">
        <v>175</v>
      </c>
      <c r="C280" s="64"/>
      <c r="D280" s="68"/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</row>
    <row r="281" spans="1:16" ht="11.25">
      <c r="A281" s="253"/>
      <c r="B281" s="71" t="s">
        <v>177</v>
      </c>
      <c r="C281" s="66"/>
      <c r="D281" s="70"/>
      <c r="E281" s="64">
        <v>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</row>
    <row r="282" spans="1:16" ht="11.25" customHeight="1">
      <c r="A282" s="252" t="s">
        <v>224</v>
      </c>
      <c r="B282" s="63" t="s">
        <v>169</v>
      </c>
      <c r="C282" s="297" t="s">
        <v>205</v>
      </c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9"/>
    </row>
    <row r="283" spans="1:16" ht="11.25" customHeight="1">
      <c r="A283" s="252"/>
      <c r="B283" s="63" t="s">
        <v>170</v>
      </c>
      <c r="C283" s="300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2"/>
    </row>
    <row r="284" spans="1:16" ht="11.25" customHeight="1">
      <c r="A284" s="252"/>
      <c r="B284" s="63" t="s">
        <v>171</v>
      </c>
      <c r="C284" s="300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1"/>
      <c r="P284" s="302"/>
    </row>
    <row r="285" spans="1:16" ht="11.25" customHeight="1">
      <c r="A285" s="252"/>
      <c r="B285" s="63" t="s">
        <v>172</v>
      </c>
      <c r="C285" s="303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  <c r="O285" s="304"/>
      <c r="P285" s="305"/>
    </row>
    <row r="286" spans="1:16" ht="22.5">
      <c r="A286" s="252"/>
      <c r="B286" s="63" t="s">
        <v>173</v>
      </c>
      <c r="C286" s="64"/>
      <c r="D286" s="68" t="s">
        <v>195</v>
      </c>
      <c r="E286" s="62">
        <f>F286+G286</f>
        <v>5836.83</v>
      </c>
      <c r="F286" s="62">
        <f>I286</f>
        <v>3098.65</v>
      </c>
      <c r="G286" s="62">
        <f>M286</f>
        <v>2738.18</v>
      </c>
      <c r="H286" s="62">
        <f>I286+M286</f>
        <v>5836.83</v>
      </c>
      <c r="I286" s="62">
        <f>J286+K286+L286</f>
        <v>3098.65</v>
      </c>
      <c r="J286" s="62">
        <v>3098.65</v>
      </c>
      <c r="K286" s="62">
        <v>0</v>
      </c>
      <c r="L286" s="62"/>
      <c r="M286" s="62">
        <v>2738.18</v>
      </c>
      <c r="N286" s="62">
        <v>0</v>
      </c>
      <c r="O286" s="62">
        <v>0</v>
      </c>
      <c r="P286" s="62">
        <v>2738.18</v>
      </c>
    </row>
    <row r="287" spans="1:16" ht="11.25">
      <c r="A287" s="252"/>
      <c r="B287" s="63" t="s">
        <v>174</v>
      </c>
      <c r="C287" s="64"/>
      <c r="D287" s="68"/>
      <c r="E287" s="62">
        <f>F287+G287</f>
        <v>5836.83</v>
      </c>
      <c r="F287" s="62">
        <f>I286</f>
        <v>3098.65</v>
      </c>
      <c r="G287" s="62">
        <f>M286</f>
        <v>2738.18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</row>
    <row r="288" spans="1:16" ht="11.25">
      <c r="A288" s="252"/>
      <c r="B288" s="63" t="s">
        <v>175</v>
      </c>
      <c r="C288" s="64"/>
      <c r="D288" s="68"/>
      <c r="E288" s="64">
        <v>0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</row>
    <row r="289" spans="1:16" ht="11.25">
      <c r="A289" s="253"/>
      <c r="B289" s="71" t="s">
        <v>177</v>
      </c>
      <c r="C289" s="66"/>
      <c r="D289" s="70"/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</row>
    <row r="290" spans="1:16" ht="11.25" customHeight="1">
      <c r="A290" s="158"/>
      <c r="B290" s="71"/>
      <c r="C290" s="66"/>
      <c r="D290" s="70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</row>
    <row r="291" spans="1:16" ht="11.25">
      <c r="A291" s="66"/>
      <c r="B291" s="66" t="s">
        <v>75</v>
      </c>
      <c r="C291" s="66"/>
      <c r="D291" s="68" t="s">
        <v>37</v>
      </c>
      <c r="E291" s="69">
        <f aca="true" t="shared" si="2" ref="E291:P291">E11+E183</f>
        <v>19124975.86</v>
      </c>
      <c r="F291" s="69">
        <f t="shared" si="2"/>
        <v>7275769.4399999995</v>
      </c>
      <c r="G291" s="69">
        <f t="shared" si="2"/>
        <v>11849206.420000002</v>
      </c>
      <c r="H291" s="69">
        <f t="shared" si="2"/>
        <v>4219399.42</v>
      </c>
      <c r="I291" s="69">
        <f t="shared" si="2"/>
        <v>1185372.4300000002</v>
      </c>
      <c r="J291" s="69">
        <f t="shared" si="2"/>
        <v>1185372.4300000002</v>
      </c>
      <c r="K291" s="69">
        <f t="shared" si="2"/>
        <v>0</v>
      </c>
      <c r="L291" s="69">
        <f t="shared" si="2"/>
        <v>0</v>
      </c>
      <c r="M291" s="69">
        <f t="shared" si="2"/>
        <v>3034026.99</v>
      </c>
      <c r="N291" s="69">
        <f t="shared" si="2"/>
        <v>791457.04</v>
      </c>
      <c r="O291" s="69">
        <f t="shared" si="2"/>
        <v>0</v>
      </c>
      <c r="P291" s="69">
        <f t="shared" si="2"/>
        <v>2242569.95</v>
      </c>
    </row>
  </sheetData>
  <sheetProtection/>
  <mergeCells count="266">
    <mergeCell ref="P132:P134"/>
    <mergeCell ref="A127:A134"/>
    <mergeCell ref="C127:P130"/>
    <mergeCell ref="C132:C134"/>
    <mergeCell ref="D132:D134"/>
    <mergeCell ref="H132:H134"/>
    <mergeCell ref="I132:I134"/>
    <mergeCell ref="J132:J134"/>
    <mergeCell ref="K132:K134"/>
    <mergeCell ref="L132:L134"/>
    <mergeCell ref="M132:M134"/>
    <mergeCell ref="A84:A91"/>
    <mergeCell ref="C84:P87"/>
    <mergeCell ref="C107:C109"/>
    <mergeCell ref="O107:O109"/>
    <mergeCell ref="P107:P109"/>
    <mergeCell ref="N107:N109"/>
    <mergeCell ref="M107:M109"/>
    <mergeCell ref="O132:O134"/>
    <mergeCell ref="H98:H100"/>
    <mergeCell ref="M57:M59"/>
    <mergeCell ref="K57:K59"/>
    <mergeCell ref="O49:O51"/>
    <mergeCell ref="M49:M51"/>
    <mergeCell ref="N49:N51"/>
    <mergeCell ref="L49:L51"/>
    <mergeCell ref="P98:P100"/>
    <mergeCell ref="A52:A59"/>
    <mergeCell ref="C52:P55"/>
    <mergeCell ref="C57:C59"/>
    <mergeCell ref="D57:D59"/>
    <mergeCell ref="H57:H59"/>
    <mergeCell ref="I57:I59"/>
    <mergeCell ref="J57:J59"/>
    <mergeCell ref="P57:P59"/>
    <mergeCell ref="L57:L59"/>
    <mergeCell ref="L148:L150"/>
    <mergeCell ref="M148:M150"/>
    <mergeCell ref="L140:L142"/>
    <mergeCell ref="C143:P146"/>
    <mergeCell ref="I140:I142"/>
    <mergeCell ref="K148:K150"/>
    <mergeCell ref="C148:C150"/>
    <mergeCell ref="D148:D150"/>
    <mergeCell ref="H148:H150"/>
    <mergeCell ref="I148:I150"/>
    <mergeCell ref="A274:A281"/>
    <mergeCell ref="C274:P277"/>
    <mergeCell ref="C209:P212"/>
    <mergeCell ref="A266:A273"/>
    <mergeCell ref="C266:P269"/>
    <mergeCell ref="A242:A249"/>
    <mergeCell ref="A217:A224"/>
    <mergeCell ref="A234:A241"/>
    <mergeCell ref="C258:P261"/>
    <mergeCell ref="A258:A265"/>
    <mergeCell ref="A192:A200"/>
    <mergeCell ref="A184:A191"/>
    <mergeCell ref="A151:A158"/>
    <mergeCell ref="A159:A165"/>
    <mergeCell ref="A166:A173"/>
    <mergeCell ref="A174:A181"/>
    <mergeCell ref="C217:P220"/>
    <mergeCell ref="C234:P237"/>
    <mergeCell ref="A209:A216"/>
    <mergeCell ref="A201:A208"/>
    <mergeCell ref="C201:P204"/>
    <mergeCell ref="A225:A233"/>
    <mergeCell ref="A44:A51"/>
    <mergeCell ref="C44:P47"/>
    <mergeCell ref="C49:C51"/>
    <mergeCell ref="L25:L27"/>
    <mergeCell ref="H33:H35"/>
    <mergeCell ref="I33:I35"/>
    <mergeCell ref="J33:J35"/>
    <mergeCell ref="N41:N43"/>
    <mergeCell ref="O41:O43"/>
    <mergeCell ref="P25:P27"/>
    <mergeCell ref="A12:A19"/>
    <mergeCell ref="A20:A27"/>
    <mergeCell ref="L41:L43"/>
    <mergeCell ref="A36:A43"/>
    <mergeCell ref="H25:H27"/>
    <mergeCell ref="I25:I27"/>
    <mergeCell ref="H41:H43"/>
    <mergeCell ref="D41:D43"/>
    <mergeCell ref="C36:P39"/>
    <mergeCell ref="C41:C43"/>
    <mergeCell ref="H6:H9"/>
    <mergeCell ref="I8:I9"/>
    <mergeCell ref="M8:M9"/>
    <mergeCell ref="I7:L7"/>
    <mergeCell ref="A2:P2"/>
    <mergeCell ref="M25:M27"/>
    <mergeCell ref="C17:C19"/>
    <mergeCell ref="D17:D19"/>
    <mergeCell ref="H17:H19"/>
    <mergeCell ref="I17:I19"/>
    <mergeCell ref="J8:L8"/>
    <mergeCell ref="C4:C9"/>
    <mergeCell ref="D4:D9"/>
    <mergeCell ref="E4:E9"/>
    <mergeCell ref="F4:G4"/>
    <mergeCell ref="N25:N27"/>
    <mergeCell ref="C20:P23"/>
    <mergeCell ref="C25:C27"/>
    <mergeCell ref="D25:D27"/>
    <mergeCell ref="M7:P7"/>
    <mergeCell ref="J17:J19"/>
    <mergeCell ref="O17:O19"/>
    <mergeCell ref="A4:A9"/>
    <mergeCell ref="B4:B9"/>
    <mergeCell ref="H4:P4"/>
    <mergeCell ref="H5:P5"/>
    <mergeCell ref="I6:P6"/>
    <mergeCell ref="F5:F9"/>
    <mergeCell ref="G5:G9"/>
    <mergeCell ref="N8:P8"/>
    <mergeCell ref="K33:K35"/>
    <mergeCell ref="P33:P35"/>
    <mergeCell ref="L33:L35"/>
    <mergeCell ref="N33:N35"/>
    <mergeCell ref="P17:P19"/>
    <mergeCell ref="N17:N19"/>
    <mergeCell ref="L17:L19"/>
    <mergeCell ref="M17:M19"/>
    <mergeCell ref="K25:K27"/>
    <mergeCell ref="J49:J51"/>
    <mergeCell ref="I49:I51"/>
    <mergeCell ref="C12:P15"/>
    <mergeCell ref="O25:O27"/>
    <mergeCell ref="O33:O35"/>
    <mergeCell ref="C28:P31"/>
    <mergeCell ref="C33:C35"/>
    <mergeCell ref="D33:D35"/>
    <mergeCell ref="M33:M35"/>
    <mergeCell ref="O148:O150"/>
    <mergeCell ref="N148:N150"/>
    <mergeCell ref="C151:P154"/>
    <mergeCell ref="C166:P169"/>
    <mergeCell ref="C11:D11"/>
    <mergeCell ref="A28:A35"/>
    <mergeCell ref="K17:K19"/>
    <mergeCell ref="D49:D51"/>
    <mergeCell ref="H49:H51"/>
    <mergeCell ref="J25:J27"/>
    <mergeCell ref="J98:J100"/>
    <mergeCell ref="C92:P95"/>
    <mergeCell ref="C98:C100"/>
    <mergeCell ref="D98:D100"/>
    <mergeCell ref="C184:P187"/>
    <mergeCell ref="P81:P83"/>
    <mergeCell ref="L81:L83"/>
    <mergeCell ref="O81:O83"/>
    <mergeCell ref="N81:N83"/>
    <mergeCell ref="J148:J150"/>
    <mergeCell ref="K41:K43"/>
    <mergeCell ref="P41:P43"/>
    <mergeCell ref="I41:I43"/>
    <mergeCell ref="J41:J43"/>
    <mergeCell ref="M41:M43"/>
    <mergeCell ref="O116:O118"/>
    <mergeCell ref="I65:I67"/>
    <mergeCell ref="J65:J67"/>
    <mergeCell ref="M65:M67"/>
    <mergeCell ref="I98:I100"/>
    <mergeCell ref="A101:A109"/>
    <mergeCell ref="N116:N118"/>
    <mergeCell ref="K107:K109"/>
    <mergeCell ref="C116:C118"/>
    <mergeCell ref="D116:D118"/>
    <mergeCell ref="A110:A118"/>
    <mergeCell ref="C110:P113"/>
    <mergeCell ref="P116:P118"/>
    <mergeCell ref="L107:L109"/>
    <mergeCell ref="I116:I118"/>
    <mergeCell ref="A119:A126"/>
    <mergeCell ref="C119:P122"/>
    <mergeCell ref="M116:M118"/>
    <mergeCell ref="L116:L118"/>
    <mergeCell ref="M124:M126"/>
    <mergeCell ref="J124:J126"/>
    <mergeCell ref="I124:I126"/>
    <mergeCell ref="P124:P126"/>
    <mergeCell ref="K116:K118"/>
    <mergeCell ref="O124:O126"/>
    <mergeCell ref="C242:P245"/>
    <mergeCell ref="D140:D142"/>
    <mergeCell ref="H140:H142"/>
    <mergeCell ref="J140:J142"/>
    <mergeCell ref="K140:K142"/>
    <mergeCell ref="C226:P229"/>
    <mergeCell ref="C197:C199"/>
    <mergeCell ref="C192:P195"/>
    <mergeCell ref="C183:D183"/>
    <mergeCell ref="P148:P150"/>
    <mergeCell ref="C174:P177"/>
    <mergeCell ref="A143:A150"/>
    <mergeCell ref="A135:A142"/>
    <mergeCell ref="C135:P138"/>
    <mergeCell ref="C140:C142"/>
    <mergeCell ref="C159:P162"/>
    <mergeCell ref="P140:P142"/>
    <mergeCell ref="N140:N142"/>
    <mergeCell ref="O140:O142"/>
    <mergeCell ref="M140:M142"/>
    <mergeCell ref="A282:A289"/>
    <mergeCell ref="C282:P285"/>
    <mergeCell ref="C124:C126"/>
    <mergeCell ref="N98:N100"/>
    <mergeCell ref="O98:O100"/>
    <mergeCell ref="C101:P104"/>
    <mergeCell ref="K98:K100"/>
    <mergeCell ref="L98:L100"/>
    <mergeCell ref="M98:M100"/>
    <mergeCell ref="K124:K126"/>
    <mergeCell ref="L124:L126"/>
    <mergeCell ref="N132:N134"/>
    <mergeCell ref="D107:D109"/>
    <mergeCell ref="H107:H109"/>
    <mergeCell ref="I107:I109"/>
    <mergeCell ref="N124:N126"/>
    <mergeCell ref="H116:H118"/>
    <mergeCell ref="J107:J109"/>
    <mergeCell ref="J116:J118"/>
    <mergeCell ref="H124:H126"/>
    <mergeCell ref="D124:D126"/>
    <mergeCell ref="D73:D75"/>
    <mergeCell ref="O73:O75"/>
    <mergeCell ref="H81:H83"/>
    <mergeCell ref="I81:I83"/>
    <mergeCell ref="J81:J83"/>
    <mergeCell ref="M81:M83"/>
    <mergeCell ref="K81:K83"/>
    <mergeCell ref="H73:H75"/>
    <mergeCell ref="I73:I75"/>
    <mergeCell ref="A60:A67"/>
    <mergeCell ref="C60:P63"/>
    <mergeCell ref="C65:C67"/>
    <mergeCell ref="D65:D67"/>
    <mergeCell ref="K65:K67"/>
    <mergeCell ref="N65:N67"/>
    <mergeCell ref="O65:O67"/>
    <mergeCell ref="L65:L67"/>
    <mergeCell ref="P65:P67"/>
    <mergeCell ref="H65:H67"/>
    <mergeCell ref="P49:P51"/>
    <mergeCell ref="L73:L75"/>
    <mergeCell ref="M73:M75"/>
    <mergeCell ref="N73:N75"/>
    <mergeCell ref="C68:P71"/>
    <mergeCell ref="C73:C75"/>
    <mergeCell ref="K49:K51"/>
    <mergeCell ref="J73:J75"/>
    <mergeCell ref="N57:N59"/>
    <mergeCell ref="O57:O59"/>
    <mergeCell ref="A250:A257"/>
    <mergeCell ref="C250:P253"/>
    <mergeCell ref="A92:A100"/>
    <mergeCell ref="P73:P75"/>
    <mergeCell ref="K73:K75"/>
    <mergeCell ref="A68:A75"/>
    <mergeCell ref="A76:A83"/>
    <mergeCell ref="C76:P79"/>
    <mergeCell ref="C81:C83"/>
    <mergeCell ref="D81:D83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 XXXV/410  /2010
z dnia 31 sierpnia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47"/>
  <sheetViews>
    <sheetView view="pageLayout" workbookViewId="0" topLeftCell="A1">
      <selection activeCell="D33" sqref="D33:D3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81" customWidth="1"/>
    <col min="5" max="5" width="14.125" style="81" customWidth="1"/>
    <col min="6" max="6" width="14.375" style="81" customWidth="1"/>
    <col min="7" max="7" width="15.875" style="81" customWidth="1"/>
    <col min="8" max="8" width="14.625" style="82" customWidth="1"/>
    <col min="9" max="9" width="12.75390625" style="82" customWidth="1"/>
    <col min="10" max="10" width="14.625" style="82" customWidth="1"/>
    <col min="80" max="16384" width="9.125" style="1" customWidth="1"/>
  </cols>
  <sheetData>
    <row r="1" spans="1:10" ht="45" customHeight="1">
      <c r="A1" s="396" t="s">
        <v>145</v>
      </c>
      <c r="B1" s="396"/>
      <c r="C1" s="396"/>
      <c r="D1" s="396"/>
      <c r="E1" s="396"/>
      <c r="F1" s="396"/>
      <c r="G1" s="396"/>
      <c r="H1" s="396"/>
      <c r="I1" s="396"/>
      <c r="J1" s="396"/>
    </row>
    <row r="3" ht="12.75">
      <c r="J3" s="83" t="s">
        <v>35</v>
      </c>
    </row>
    <row r="4" spans="1:79" ht="20.25" customHeight="1">
      <c r="A4" s="397" t="s">
        <v>2</v>
      </c>
      <c r="B4" s="398" t="s">
        <v>3</v>
      </c>
      <c r="C4" s="398" t="s">
        <v>86</v>
      </c>
      <c r="D4" s="401" t="s">
        <v>146</v>
      </c>
      <c r="E4" s="401" t="s">
        <v>101</v>
      </c>
      <c r="F4" s="401" t="s">
        <v>55</v>
      </c>
      <c r="G4" s="401"/>
      <c r="H4" s="401"/>
      <c r="I4" s="401"/>
      <c r="J4" s="401"/>
      <c r="BX4" s="1"/>
      <c r="BY4" s="1"/>
      <c r="BZ4" s="1"/>
      <c r="CA4" s="1"/>
    </row>
    <row r="5" spans="1:79" ht="18" customHeight="1">
      <c r="A5" s="397"/>
      <c r="B5" s="399"/>
      <c r="C5" s="399"/>
      <c r="D5" s="402"/>
      <c r="E5" s="401"/>
      <c r="F5" s="401" t="s">
        <v>79</v>
      </c>
      <c r="G5" s="401" t="s">
        <v>6</v>
      </c>
      <c r="H5" s="401"/>
      <c r="I5" s="401"/>
      <c r="J5" s="401" t="s">
        <v>80</v>
      </c>
      <c r="BX5" s="1"/>
      <c r="BY5" s="1"/>
      <c r="BZ5" s="1"/>
      <c r="CA5" s="1"/>
    </row>
    <row r="6" spans="1:79" ht="69" customHeight="1">
      <c r="A6" s="397"/>
      <c r="B6" s="400"/>
      <c r="C6" s="400"/>
      <c r="D6" s="402"/>
      <c r="E6" s="401"/>
      <c r="F6" s="401"/>
      <c r="G6" s="84" t="s">
        <v>76</v>
      </c>
      <c r="H6" s="84" t="s">
        <v>77</v>
      </c>
      <c r="I6" s="84" t="s">
        <v>78</v>
      </c>
      <c r="J6" s="401"/>
      <c r="BX6" s="1"/>
      <c r="BY6" s="1"/>
      <c r="BZ6" s="1"/>
      <c r="CA6" s="1"/>
    </row>
    <row r="7" spans="1:79" ht="8.25" customHeight="1">
      <c r="A7" s="31">
        <v>1</v>
      </c>
      <c r="B7" s="31">
        <v>2</v>
      </c>
      <c r="C7" s="31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BX7" s="1"/>
      <c r="BY7" s="1"/>
      <c r="BZ7" s="1"/>
      <c r="CA7" s="1"/>
    </row>
    <row r="8" spans="1:75" s="79" customFormat="1" ht="19.5" customHeight="1">
      <c r="A8" s="78">
        <v>600</v>
      </c>
      <c r="B8" s="78"/>
      <c r="C8" s="78"/>
      <c r="D8" s="85">
        <f aca="true" t="shared" si="0" ref="D8:J8">D9+D22</f>
        <v>380457</v>
      </c>
      <c r="E8" s="85">
        <f t="shared" si="0"/>
        <v>380457</v>
      </c>
      <c r="F8" s="85">
        <f t="shared" si="0"/>
        <v>100457</v>
      </c>
      <c r="G8" s="85">
        <f t="shared" si="0"/>
        <v>3000</v>
      </c>
      <c r="H8" s="85">
        <f t="shared" si="0"/>
        <v>437</v>
      </c>
      <c r="I8" s="85">
        <f t="shared" si="0"/>
        <v>0</v>
      </c>
      <c r="J8" s="85">
        <f t="shared" si="0"/>
        <v>280000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s="79" customFormat="1" ht="19.5" customHeight="1">
      <c r="A9" s="107"/>
      <c r="B9" s="80">
        <v>60014</v>
      </c>
      <c r="C9" s="107"/>
      <c r="D9" s="108">
        <f>D10+D11</f>
        <v>380457</v>
      </c>
      <c r="E9" s="108">
        <f aca="true" t="shared" si="1" ref="E9:J9">E12+E13+E14+E15+E16+E17+E18+E19+E20+E21</f>
        <v>380457</v>
      </c>
      <c r="F9" s="108">
        <f t="shared" si="1"/>
        <v>100457</v>
      </c>
      <c r="G9" s="108">
        <f t="shared" si="1"/>
        <v>3000</v>
      </c>
      <c r="H9" s="108">
        <f t="shared" si="1"/>
        <v>437</v>
      </c>
      <c r="I9" s="108">
        <f t="shared" si="1"/>
        <v>0</v>
      </c>
      <c r="J9" s="108">
        <f t="shared" si="1"/>
        <v>280000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s="79" customFormat="1" ht="19.5" customHeight="1">
      <c r="A10" s="80"/>
      <c r="C10" s="109">
        <v>2320</v>
      </c>
      <c r="D10" s="110">
        <v>100457</v>
      </c>
      <c r="E10" s="110"/>
      <c r="F10" s="110"/>
      <c r="G10" s="110"/>
      <c r="H10" s="110"/>
      <c r="I10" s="110"/>
      <c r="J10" s="11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s="79" customFormat="1" ht="19.5" customHeight="1">
      <c r="A11" s="80"/>
      <c r="C11" s="111">
        <v>6620</v>
      </c>
      <c r="D11" s="112">
        <v>280000</v>
      </c>
      <c r="E11" s="110"/>
      <c r="F11" s="110"/>
      <c r="G11" s="110"/>
      <c r="H11" s="110"/>
      <c r="I11" s="110"/>
      <c r="J11" s="11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9" ht="19.5" customHeight="1">
      <c r="A12" s="33"/>
      <c r="B12" s="33"/>
      <c r="C12" s="33">
        <v>4010</v>
      </c>
      <c r="D12" s="87"/>
      <c r="E12" s="87">
        <v>500</v>
      </c>
      <c r="F12" s="87">
        <v>500</v>
      </c>
      <c r="G12" s="87">
        <v>500</v>
      </c>
      <c r="H12" s="87"/>
      <c r="I12" s="87"/>
      <c r="J12" s="87"/>
      <c r="BX12" s="1"/>
      <c r="BY12" s="1"/>
      <c r="BZ12" s="1"/>
      <c r="CA12" s="1"/>
    </row>
    <row r="13" spans="1:79" ht="19.5" customHeight="1">
      <c r="A13" s="33"/>
      <c r="B13" s="33"/>
      <c r="C13" s="33">
        <v>4040</v>
      </c>
      <c r="D13" s="87"/>
      <c r="E13" s="87">
        <v>200</v>
      </c>
      <c r="F13" s="87">
        <v>200</v>
      </c>
      <c r="G13" s="87"/>
      <c r="H13" s="87">
        <v>200</v>
      </c>
      <c r="I13" s="87"/>
      <c r="J13" s="87"/>
      <c r="BX13" s="1"/>
      <c r="BY13" s="1"/>
      <c r="BZ13" s="1"/>
      <c r="CA13" s="1"/>
    </row>
    <row r="14" spans="1:79" ht="19.5" customHeight="1">
      <c r="A14" s="33"/>
      <c r="B14" s="33"/>
      <c r="C14" s="33">
        <v>4110</v>
      </c>
      <c r="D14" s="87"/>
      <c r="E14" s="87">
        <v>207</v>
      </c>
      <c r="F14" s="87">
        <v>207</v>
      </c>
      <c r="G14" s="87"/>
      <c r="H14" s="87">
        <v>207</v>
      </c>
      <c r="I14" s="87"/>
      <c r="J14" s="87"/>
      <c r="BX14" s="1"/>
      <c r="BY14" s="1"/>
      <c r="BZ14" s="1"/>
      <c r="CA14" s="1"/>
    </row>
    <row r="15" spans="1:79" ht="19.5" customHeight="1">
      <c r="A15" s="33"/>
      <c r="B15" s="33"/>
      <c r="C15" s="33">
        <v>4120</v>
      </c>
      <c r="D15" s="87"/>
      <c r="E15" s="87">
        <v>30</v>
      </c>
      <c r="F15" s="87">
        <v>30</v>
      </c>
      <c r="G15" s="87"/>
      <c r="H15" s="87">
        <v>30</v>
      </c>
      <c r="I15" s="87"/>
      <c r="J15" s="87"/>
      <c r="BX15" s="1"/>
      <c r="BY15" s="1"/>
      <c r="BZ15" s="1"/>
      <c r="CA15" s="1"/>
    </row>
    <row r="16" spans="1:79" ht="19.5" customHeight="1">
      <c r="A16" s="33"/>
      <c r="B16" s="33"/>
      <c r="C16" s="33">
        <v>4170</v>
      </c>
      <c r="D16" s="87"/>
      <c r="E16" s="87">
        <v>2500</v>
      </c>
      <c r="F16" s="87">
        <v>2500</v>
      </c>
      <c r="G16" s="87">
        <v>2500</v>
      </c>
      <c r="H16" s="87"/>
      <c r="I16" s="87"/>
      <c r="J16" s="87"/>
      <c r="BX16" s="1"/>
      <c r="BY16" s="1"/>
      <c r="BZ16" s="1"/>
      <c r="CA16" s="1"/>
    </row>
    <row r="17" spans="1:79" ht="19.5" customHeight="1">
      <c r="A17" s="33"/>
      <c r="B17" s="33"/>
      <c r="C17" s="33">
        <v>4210</v>
      </c>
      <c r="D17" s="87"/>
      <c r="E17" s="87">
        <v>4000</v>
      </c>
      <c r="F17" s="87">
        <v>4000</v>
      </c>
      <c r="G17" s="87"/>
      <c r="H17" s="87"/>
      <c r="I17" s="87"/>
      <c r="J17" s="87"/>
      <c r="BX17" s="1"/>
      <c r="BY17" s="1"/>
      <c r="BZ17" s="1"/>
      <c r="CA17" s="1"/>
    </row>
    <row r="18" spans="1:79" ht="19.5" customHeight="1">
      <c r="A18" s="33"/>
      <c r="B18" s="33"/>
      <c r="C18" s="33">
        <v>4270</v>
      </c>
      <c r="D18" s="87"/>
      <c r="E18" s="87">
        <v>34020</v>
      </c>
      <c r="F18" s="87">
        <v>34020</v>
      </c>
      <c r="G18" s="87"/>
      <c r="H18" s="87"/>
      <c r="I18" s="87"/>
      <c r="J18" s="87"/>
      <c r="BX18" s="1"/>
      <c r="BY18" s="1"/>
      <c r="BZ18" s="1"/>
      <c r="CA18" s="1"/>
    </row>
    <row r="19" spans="1:79" ht="19.5" customHeight="1">
      <c r="A19" s="33"/>
      <c r="B19" s="33"/>
      <c r="C19" s="33">
        <v>4280</v>
      </c>
      <c r="D19" s="87"/>
      <c r="E19" s="87">
        <v>200</v>
      </c>
      <c r="F19" s="87">
        <v>200</v>
      </c>
      <c r="G19" s="87"/>
      <c r="H19" s="87"/>
      <c r="I19" s="87"/>
      <c r="J19" s="87"/>
      <c r="BX19" s="1"/>
      <c r="BY19" s="1"/>
      <c r="BZ19" s="1"/>
      <c r="CA19" s="1"/>
    </row>
    <row r="20" spans="1:79" ht="19.5" customHeight="1">
      <c r="A20" s="33"/>
      <c r="B20" s="33"/>
      <c r="C20" s="33">
        <v>4300</v>
      </c>
      <c r="D20" s="87"/>
      <c r="E20" s="87">
        <v>58800</v>
      </c>
      <c r="F20" s="87">
        <v>58800</v>
      </c>
      <c r="G20" s="87"/>
      <c r="H20" s="87"/>
      <c r="I20" s="87"/>
      <c r="J20" s="87"/>
      <c r="BX20" s="1"/>
      <c r="BY20" s="1"/>
      <c r="BZ20" s="1"/>
      <c r="CA20" s="1"/>
    </row>
    <row r="21" spans="1:79" ht="19.5" customHeight="1">
      <c r="A21" s="90"/>
      <c r="B21" s="90"/>
      <c r="C21" s="111">
        <v>6050</v>
      </c>
      <c r="D21" s="91"/>
      <c r="E21" s="89">
        <v>280000</v>
      </c>
      <c r="F21" s="89"/>
      <c r="G21" s="87"/>
      <c r="H21" s="87"/>
      <c r="I21" s="87"/>
      <c r="J21" s="89">
        <v>280000</v>
      </c>
      <c r="BX21" s="1"/>
      <c r="BY21" s="1"/>
      <c r="BZ21" s="1"/>
      <c r="CA21" s="1"/>
    </row>
    <row r="22" spans="1:79" ht="19.5" customHeight="1">
      <c r="A22" s="211"/>
      <c r="B22" s="211">
        <v>60016</v>
      </c>
      <c r="C22" s="212"/>
      <c r="D22" s="213">
        <f>D23</f>
        <v>0</v>
      </c>
      <c r="E22" s="213">
        <f>E24</f>
        <v>0</v>
      </c>
      <c r="F22" s="214"/>
      <c r="G22" s="214"/>
      <c r="H22" s="214"/>
      <c r="I22" s="214"/>
      <c r="J22" s="214"/>
      <c r="BX22" s="1"/>
      <c r="BY22" s="1"/>
      <c r="BZ22" s="1"/>
      <c r="CA22" s="1"/>
    </row>
    <row r="23" spans="1:79" ht="19.5" customHeight="1">
      <c r="A23" s="211"/>
      <c r="B23" s="211"/>
      <c r="C23" s="212">
        <v>6620</v>
      </c>
      <c r="D23" s="214"/>
      <c r="E23" s="214"/>
      <c r="F23" s="214"/>
      <c r="G23" s="214"/>
      <c r="H23" s="214"/>
      <c r="I23" s="214"/>
      <c r="J23" s="214"/>
      <c r="BX23" s="1"/>
      <c r="BY23" s="1"/>
      <c r="BZ23" s="1"/>
      <c r="CA23" s="1"/>
    </row>
    <row r="24" spans="1:79" ht="19.5" customHeight="1">
      <c r="A24" s="211"/>
      <c r="B24" s="211"/>
      <c r="C24" s="212">
        <v>6050</v>
      </c>
      <c r="D24" s="213"/>
      <c r="E24" s="214"/>
      <c r="F24" s="214"/>
      <c r="G24" s="214"/>
      <c r="H24" s="214"/>
      <c r="I24" s="214"/>
      <c r="J24" s="214"/>
      <c r="BX24" s="1"/>
      <c r="BY24" s="1"/>
      <c r="BZ24" s="1"/>
      <c r="CA24" s="1"/>
    </row>
    <row r="25" spans="1:79" ht="19.5" customHeight="1">
      <c r="A25" s="35">
        <v>754</v>
      </c>
      <c r="B25" s="35"/>
      <c r="C25" s="13"/>
      <c r="D25" s="99">
        <f>D26</f>
        <v>150000</v>
      </c>
      <c r="E25" s="99">
        <f aca="true" t="shared" si="2" ref="E25:J25">E26</f>
        <v>150000</v>
      </c>
      <c r="F25" s="99">
        <f t="shared" si="2"/>
        <v>0</v>
      </c>
      <c r="G25" s="99">
        <f t="shared" si="2"/>
        <v>0</v>
      </c>
      <c r="H25" s="99">
        <f t="shared" si="2"/>
        <v>0</v>
      </c>
      <c r="I25" s="99">
        <f t="shared" si="2"/>
        <v>0</v>
      </c>
      <c r="J25" s="99">
        <f t="shared" si="2"/>
        <v>150000</v>
      </c>
      <c r="BX25" s="1"/>
      <c r="BY25" s="1"/>
      <c r="BZ25" s="1"/>
      <c r="CA25" s="1"/>
    </row>
    <row r="26" spans="1:79" ht="19.5" customHeight="1">
      <c r="A26" s="32"/>
      <c r="B26" s="35">
        <v>75412</v>
      </c>
      <c r="C26" s="35"/>
      <c r="D26" s="117">
        <f>D27</f>
        <v>150000</v>
      </c>
      <c r="E26" s="99">
        <f aca="true" t="shared" si="3" ref="E26:J26">E28</f>
        <v>150000</v>
      </c>
      <c r="F26" s="99">
        <f t="shared" si="3"/>
        <v>0</v>
      </c>
      <c r="G26" s="99">
        <f t="shared" si="3"/>
        <v>0</v>
      </c>
      <c r="H26" s="99">
        <f t="shared" si="3"/>
        <v>0</v>
      </c>
      <c r="I26" s="99">
        <f t="shared" si="3"/>
        <v>0</v>
      </c>
      <c r="J26" s="99">
        <f t="shared" si="3"/>
        <v>150000</v>
      </c>
      <c r="BX26" s="1"/>
      <c r="BY26" s="1"/>
      <c r="BZ26" s="1"/>
      <c r="CA26" s="1"/>
    </row>
    <row r="27" spans="1:79" ht="19.5" customHeight="1">
      <c r="A27" s="32"/>
      <c r="B27" s="32"/>
      <c r="C27" s="118">
        <v>6630</v>
      </c>
      <c r="D27" s="119">
        <v>150000</v>
      </c>
      <c r="E27" s="119"/>
      <c r="F27" s="119"/>
      <c r="G27" s="122"/>
      <c r="H27" s="122"/>
      <c r="I27" s="122"/>
      <c r="J27" s="115"/>
      <c r="BX27" s="1"/>
      <c r="BY27" s="1"/>
      <c r="BZ27" s="1"/>
      <c r="CA27" s="1"/>
    </row>
    <row r="28" spans="1:79" ht="19.5" customHeight="1">
      <c r="A28" s="32"/>
      <c r="B28" s="32"/>
      <c r="C28" s="118">
        <v>6060</v>
      </c>
      <c r="D28" s="119"/>
      <c r="E28" s="119">
        <v>150000</v>
      </c>
      <c r="F28" s="119"/>
      <c r="G28" s="122"/>
      <c r="H28" s="122"/>
      <c r="I28" s="122"/>
      <c r="J28" s="115">
        <v>150000</v>
      </c>
      <c r="BX28" s="1"/>
      <c r="BY28" s="1"/>
      <c r="BZ28" s="1"/>
      <c r="CA28" s="1"/>
    </row>
    <row r="29" spans="1:79" ht="19.5" customHeight="1">
      <c r="A29" s="125">
        <v>900</v>
      </c>
      <c r="B29" s="125"/>
      <c r="C29" s="126"/>
      <c r="D29" s="127">
        <f aca="true" t="shared" si="4" ref="D29:J29">D33+D30</f>
        <v>300000</v>
      </c>
      <c r="E29" s="127">
        <f t="shared" si="4"/>
        <v>300000</v>
      </c>
      <c r="F29" s="127">
        <f t="shared" si="4"/>
        <v>0</v>
      </c>
      <c r="G29" s="127">
        <f t="shared" si="4"/>
        <v>0</v>
      </c>
      <c r="H29" s="127">
        <f t="shared" si="4"/>
        <v>0</v>
      </c>
      <c r="I29" s="127">
        <f t="shared" si="4"/>
        <v>0</v>
      </c>
      <c r="J29" s="127">
        <f t="shared" si="4"/>
        <v>300000</v>
      </c>
      <c r="BX29" s="1"/>
      <c r="BY29" s="1"/>
      <c r="BZ29" s="1"/>
      <c r="CA29" s="1"/>
    </row>
    <row r="30" spans="1:79" ht="19.5" customHeight="1">
      <c r="A30" s="125"/>
      <c r="B30" s="125">
        <v>90001</v>
      </c>
      <c r="C30" s="126"/>
      <c r="D30" s="127">
        <f>D31</f>
        <v>300000</v>
      </c>
      <c r="E30" s="127">
        <f>E32</f>
        <v>300000</v>
      </c>
      <c r="F30" s="127">
        <v>0</v>
      </c>
      <c r="G30" s="127">
        <v>0</v>
      </c>
      <c r="H30" s="127">
        <v>0</v>
      </c>
      <c r="I30" s="127">
        <v>0</v>
      </c>
      <c r="J30" s="127">
        <v>300000</v>
      </c>
      <c r="BX30" s="1"/>
      <c r="BY30" s="1"/>
      <c r="BZ30" s="1"/>
      <c r="CA30" s="1"/>
    </row>
    <row r="31" spans="1:79" ht="19.5" customHeight="1">
      <c r="A31" s="125"/>
      <c r="B31" s="125"/>
      <c r="C31" s="220">
        <v>6620</v>
      </c>
      <c r="D31" s="221">
        <v>300000</v>
      </c>
      <c r="E31" s="221"/>
      <c r="F31" s="221"/>
      <c r="G31" s="221"/>
      <c r="H31" s="221"/>
      <c r="I31" s="221"/>
      <c r="J31" s="221"/>
      <c r="BX31" s="1"/>
      <c r="BY31" s="1"/>
      <c r="BZ31" s="1"/>
      <c r="CA31" s="1"/>
    </row>
    <row r="32" spans="1:79" ht="19.5" customHeight="1">
      <c r="A32" s="125"/>
      <c r="B32" s="125"/>
      <c r="C32" s="220">
        <v>6050</v>
      </c>
      <c r="D32" s="221"/>
      <c r="E32" s="221">
        <v>300000</v>
      </c>
      <c r="F32" s="221"/>
      <c r="G32" s="221"/>
      <c r="H32" s="221"/>
      <c r="I32" s="221"/>
      <c r="J32" s="221">
        <v>300000</v>
      </c>
      <c r="BX32" s="1"/>
      <c r="BY32" s="1"/>
      <c r="BZ32" s="1"/>
      <c r="CA32" s="1"/>
    </row>
    <row r="33" spans="1:79" ht="19.5" customHeight="1">
      <c r="A33" s="125"/>
      <c r="B33" s="125">
        <v>90005</v>
      </c>
      <c r="C33" s="126"/>
      <c r="D33" s="127">
        <f>D34</f>
        <v>0</v>
      </c>
      <c r="E33" s="127">
        <f aca="true" t="shared" si="5" ref="E33:J33">E35</f>
        <v>0</v>
      </c>
      <c r="F33" s="127">
        <f t="shared" si="5"/>
        <v>0</v>
      </c>
      <c r="G33" s="127">
        <f t="shared" si="5"/>
        <v>0</v>
      </c>
      <c r="H33" s="127">
        <f t="shared" si="5"/>
        <v>0</v>
      </c>
      <c r="I33" s="127">
        <f t="shared" si="5"/>
        <v>0</v>
      </c>
      <c r="J33" s="127">
        <f t="shared" si="5"/>
        <v>0</v>
      </c>
      <c r="BX33" s="1"/>
      <c r="BY33" s="1"/>
      <c r="BZ33" s="1"/>
      <c r="CA33" s="1"/>
    </row>
    <row r="34" spans="1:79" ht="19.5" customHeight="1">
      <c r="A34" s="121"/>
      <c r="B34" s="121"/>
      <c r="C34" s="123">
        <v>6620</v>
      </c>
      <c r="D34" s="124"/>
      <c r="E34" s="124"/>
      <c r="F34" s="124"/>
      <c r="G34" s="122"/>
      <c r="H34" s="122"/>
      <c r="I34" s="122"/>
      <c r="J34" s="115"/>
      <c r="BX34" s="1"/>
      <c r="BY34" s="1"/>
      <c r="BZ34" s="1"/>
      <c r="CA34" s="1"/>
    </row>
    <row r="35" spans="1:79" ht="19.5" customHeight="1">
      <c r="A35" s="121"/>
      <c r="B35" s="121"/>
      <c r="C35" s="123">
        <v>6050</v>
      </c>
      <c r="D35" s="124"/>
      <c r="E35" s="124"/>
      <c r="F35" s="128"/>
      <c r="G35" s="122"/>
      <c r="H35" s="122"/>
      <c r="I35" s="122"/>
      <c r="J35" s="115"/>
      <c r="BX35" s="1"/>
      <c r="BY35" s="1"/>
      <c r="BZ35" s="1"/>
      <c r="CA35" s="1"/>
    </row>
    <row r="36" spans="1:75" s="79" customFormat="1" ht="19.5" customHeight="1">
      <c r="A36" s="80">
        <v>921</v>
      </c>
      <c r="B36" s="80"/>
      <c r="C36" s="80"/>
      <c r="D36" s="86">
        <f aca="true" t="shared" si="6" ref="D36:J36">D37+D40</f>
        <v>9216</v>
      </c>
      <c r="E36" s="86">
        <f t="shared" si="6"/>
        <v>9216</v>
      </c>
      <c r="F36" s="86">
        <f t="shared" si="6"/>
        <v>9216</v>
      </c>
      <c r="G36" s="86">
        <f t="shared" si="6"/>
        <v>0</v>
      </c>
      <c r="H36" s="86">
        <f t="shared" si="6"/>
        <v>0</v>
      </c>
      <c r="I36" s="86">
        <f t="shared" si="6"/>
        <v>9216</v>
      </c>
      <c r="J36" s="86">
        <f t="shared" si="6"/>
        <v>0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1:75" s="79" customFormat="1" ht="19.5" customHeight="1">
      <c r="A37" s="90"/>
      <c r="B37" s="90">
        <v>92109</v>
      </c>
      <c r="C37" s="90"/>
      <c r="D37" s="91">
        <f>D38</f>
        <v>5000</v>
      </c>
      <c r="E37" s="91">
        <f>E39</f>
        <v>5000</v>
      </c>
      <c r="F37" s="91">
        <f>F39</f>
        <v>5000</v>
      </c>
      <c r="G37" s="91">
        <f>G39</f>
        <v>0</v>
      </c>
      <c r="H37" s="91">
        <f>H39</f>
        <v>0</v>
      </c>
      <c r="I37" s="91">
        <f>I39</f>
        <v>5000</v>
      </c>
      <c r="J37" s="91">
        <f>J38</f>
        <v>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1:75" s="79" customFormat="1" ht="19.5" customHeight="1">
      <c r="A38" s="90"/>
      <c r="C38" s="114">
        <v>2320</v>
      </c>
      <c r="D38" s="115">
        <v>5000</v>
      </c>
      <c r="E38" s="116"/>
      <c r="F38" s="116"/>
      <c r="G38" s="116"/>
      <c r="H38" s="116"/>
      <c r="I38" s="116"/>
      <c r="J38" s="11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1:79" ht="19.5" customHeight="1">
      <c r="A39" s="34"/>
      <c r="B39" s="34"/>
      <c r="C39" s="114">
        <v>2480</v>
      </c>
      <c r="D39" s="115"/>
      <c r="E39" s="115">
        <v>5000</v>
      </c>
      <c r="F39" s="115">
        <v>5000</v>
      </c>
      <c r="G39" s="115">
        <v>0</v>
      </c>
      <c r="H39" s="115">
        <v>0</v>
      </c>
      <c r="I39" s="115">
        <v>5000</v>
      </c>
      <c r="J39" s="115">
        <v>0</v>
      </c>
      <c r="BX39" s="1"/>
      <c r="BY39" s="1"/>
      <c r="BZ39" s="1"/>
      <c r="CA39" s="1"/>
    </row>
    <row r="40" spans="1:79" ht="19.5" customHeight="1">
      <c r="A40" s="34"/>
      <c r="B40" s="90">
        <v>92116</v>
      </c>
      <c r="C40" s="34"/>
      <c r="D40" s="113">
        <f>D41</f>
        <v>4216</v>
      </c>
      <c r="E40" s="113">
        <f aca="true" t="shared" si="7" ref="E40:J40">E42</f>
        <v>4216</v>
      </c>
      <c r="F40" s="113">
        <f t="shared" si="7"/>
        <v>4216</v>
      </c>
      <c r="G40" s="113">
        <f t="shared" si="7"/>
        <v>0</v>
      </c>
      <c r="H40" s="113">
        <f t="shared" si="7"/>
        <v>0</v>
      </c>
      <c r="I40" s="113">
        <f t="shared" si="7"/>
        <v>4216</v>
      </c>
      <c r="J40" s="113">
        <f t="shared" si="7"/>
        <v>0</v>
      </c>
      <c r="BX40" s="1"/>
      <c r="BY40" s="1"/>
      <c r="BZ40" s="1"/>
      <c r="CA40" s="1"/>
    </row>
    <row r="41" spans="1:75" s="79" customFormat="1" ht="19.5" customHeight="1">
      <c r="A41" s="90"/>
      <c r="C41" s="114">
        <v>2320</v>
      </c>
      <c r="D41" s="115">
        <v>4216</v>
      </c>
      <c r="E41" s="116"/>
      <c r="F41" s="116"/>
      <c r="G41" s="116"/>
      <c r="H41" s="116"/>
      <c r="I41" s="116"/>
      <c r="J41" s="11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1:79" ht="19.5" customHeight="1">
      <c r="A42" s="34"/>
      <c r="B42" s="34"/>
      <c r="C42" s="114">
        <v>2480</v>
      </c>
      <c r="D42" s="115"/>
      <c r="E42" s="115">
        <v>4216</v>
      </c>
      <c r="F42" s="115">
        <v>4216</v>
      </c>
      <c r="G42" s="115">
        <v>0</v>
      </c>
      <c r="H42" s="115">
        <v>0</v>
      </c>
      <c r="I42" s="115">
        <v>4216</v>
      </c>
      <c r="J42" s="115"/>
      <c r="BX42" s="1"/>
      <c r="BY42" s="1"/>
      <c r="BZ42" s="1"/>
      <c r="CA42" s="1"/>
    </row>
    <row r="43" spans="1:79" ht="19.5" customHeight="1">
      <c r="A43" s="403" t="s">
        <v>193</v>
      </c>
      <c r="B43" s="404"/>
      <c r="C43" s="405"/>
      <c r="D43" s="120">
        <f aca="true" t="shared" si="8" ref="D43:J43">D36+D29+D25+D8</f>
        <v>839673</v>
      </c>
      <c r="E43" s="120">
        <f t="shared" si="8"/>
        <v>839673</v>
      </c>
      <c r="F43" s="120">
        <f t="shared" si="8"/>
        <v>109673</v>
      </c>
      <c r="G43" s="120">
        <f t="shared" si="8"/>
        <v>3000</v>
      </c>
      <c r="H43" s="120">
        <f t="shared" si="8"/>
        <v>437</v>
      </c>
      <c r="I43" s="120">
        <f t="shared" si="8"/>
        <v>9216</v>
      </c>
      <c r="J43" s="120">
        <f t="shared" si="8"/>
        <v>730000</v>
      </c>
      <c r="BX43" s="1"/>
      <c r="BY43" s="1"/>
      <c r="BZ43" s="1"/>
      <c r="CA43" s="1"/>
    </row>
    <row r="44" spans="1:79" ht="24.75" customHeight="1">
      <c r="A44" s="407"/>
      <c r="B44" s="407"/>
      <c r="C44" s="407"/>
      <c r="E44" s="92"/>
      <c r="F44" s="92"/>
      <c r="G44" s="92"/>
      <c r="H44" s="92"/>
      <c r="I44" s="92"/>
      <c r="J44" s="92"/>
      <c r="BX44" s="1"/>
      <c r="BY44" s="1"/>
      <c r="BZ44" s="1"/>
      <c r="CA44" s="1"/>
    </row>
    <row r="46" spans="1:4" ht="15">
      <c r="A46" s="406"/>
      <c r="B46" s="406"/>
      <c r="C46" s="406"/>
      <c r="D46" s="406"/>
    </row>
    <row r="47" ht="14.25">
      <c r="A47" s="17" t="s">
        <v>100</v>
      </c>
    </row>
  </sheetData>
  <sheetProtection/>
  <mergeCells count="13">
    <mergeCell ref="A43:C43"/>
    <mergeCell ref="G5:I5"/>
    <mergeCell ref="J5:J6"/>
    <mergeCell ref="A46:D46"/>
    <mergeCell ref="A44:C44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     
do uchwały Rady Miejskiej w Jezioranach nr XXXV/410/2010
z dnia 31 sierpnia 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81" customWidth="1"/>
    <col min="5" max="5" width="14.125" style="81" customWidth="1"/>
    <col min="6" max="6" width="14.375" style="81" customWidth="1"/>
    <col min="7" max="7" width="15.875" style="81" customWidth="1"/>
    <col min="8" max="8" width="14.625" style="82" customWidth="1"/>
    <col min="9" max="9" width="12.75390625" style="82" customWidth="1"/>
    <col min="10" max="10" width="14.625" style="82" customWidth="1"/>
    <col min="80" max="16384" width="9.125" style="1" customWidth="1"/>
  </cols>
  <sheetData>
    <row r="1" spans="1:10" ht="45" customHeight="1">
      <c r="A1" s="396" t="s">
        <v>280</v>
      </c>
      <c r="B1" s="396"/>
      <c r="C1" s="396"/>
      <c r="D1" s="396"/>
      <c r="E1" s="396"/>
      <c r="F1" s="396"/>
      <c r="G1" s="396"/>
      <c r="H1" s="396"/>
      <c r="I1" s="396"/>
      <c r="J1" s="396"/>
    </row>
    <row r="3" ht="12.75">
      <c r="J3" s="83" t="s">
        <v>35</v>
      </c>
    </row>
    <row r="4" spans="1:79" ht="20.25" customHeight="1">
      <c r="A4" s="397" t="s">
        <v>2</v>
      </c>
      <c r="B4" s="398" t="s">
        <v>3</v>
      </c>
      <c r="C4" s="398" t="s">
        <v>86</v>
      </c>
      <c r="D4" s="401" t="s">
        <v>146</v>
      </c>
      <c r="E4" s="401" t="s">
        <v>101</v>
      </c>
      <c r="F4" s="401" t="s">
        <v>55</v>
      </c>
      <c r="G4" s="401"/>
      <c r="H4" s="401"/>
      <c r="I4" s="401"/>
      <c r="J4" s="401"/>
      <c r="BX4" s="1"/>
      <c r="BY4" s="1"/>
      <c r="BZ4" s="1"/>
      <c r="CA4" s="1"/>
    </row>
    <row r="5" spans="1:79" ht="18" customHeight="1">
      <c r="A5" s="397"/>
      <c r="B5" s="399"/>
      <c r="C5" s="399"/>
      <c r="D5" s="402"/>
      <c r="E5" s="401"/>
      <c r="F5" s="401" t="s">
        <v>79</v>
      </c>
      <c r="G5" s="401" t="s">
        <v>6</v>
      </c>
      <c r="H5" s="401"/>
      <c r="I5" s="401"/>
      <c r="J5" s="401" t="s">
        <v>80</v>
      </c>
      <c r="BX5" s="1"/>
      <c r="BY5" s="1"/>
      <c r="BZ5" s="1"/>
      <c r="CA5" s="1"/>
    </row>
    <row r="6" spans="1:79" ht="69" customHeight="1">
      <c r="A6" s="397"/>
      <c r="B6" s="400"/>
      <c r="C6" s="400"/>
      <c r="D6" s="402"/>
      <c r="E6" s="401"/>
      <c r="F6" s="401"/>
      <c r="G6" s="84" t="s">
        <v>76</v>
      </c>
      <c r="H6" s="84" t="s">
        <v>77</v>
      </c>
      <c r="I6" s="84" t="s">
        <v>78</v>
      </c>
      <c r="J6" s="401"/>
      <c r="BX6" s="1"/>
      <c r="BY6" s="1"/>
      <c r="BZ6" s="1"/>
      <c r="CA6" s="1"/>
    </row>
    <row r="7" spans="1:79" ht="12.75" customHeight="1">
      <c r="A7" s="31">
        <v>1</v>
      </c>
      <c r="B7" s="31">
        <v>2</v>
      </c>
      <c r="C7" s="31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BX7" s="1"/>
      <c r="BY7" s="1"/>
      <c r="BZ7" s="1"/>
      <c r="CA7" s="1"/>
    </row>
    <row r="8" spans="1:79" ht="19.5" customHeight="1">
      <c r="A8" s="211">
        <v>710</v>
      </c>
      <c r="B8" s="211"/>
      <c r="C8" s="212"/>
      <c r="D8" s="213">
        <f>D9</f>
        <v>2210</v>
      </c>
      <c r="E8" s="213">
        <f>E9</f>
        <v>2210</v>
      </c>
      <c r="F8" s="213">
        <f>F9</f>
        <v>2210</v>
      </c>
      <c r="G8" s="214"/>
      <c r="H8" s="214"/>
      <c r="I8" s="214"/>
      <c r="J8" s="214"/>
      <c r="BX8" s="1"/>
      <c r="BY8" s="1"/>
      <c r="BZ8" s="1"/>
      <c r="CA8" s="1"/>
    </row>
    <row r="9" spans="1:79" ht="19.5" customHeight="1">
      <c r="A9" s="211"/>
      <c r="B9" s="211">
        <v>71035</v>
      </c>
      <c r="C9" s="212"/>
      <c r="D9" s="213">
        <f>D10</f>
        <v>2210</v>
      </c>
      <c r="E9" s="213">
        <f>E11+E12</f>
        <v>2210</v>
      </c>
      <c r="F9" s="213">
        <f>F11+F12</f>
        <v>2210</v>
      </c>
      <c r="G9" s="214"/>
      <c r="H9" s="214"/>
      <c r="I9" s="214"/>
      <c r="J9" s="214"/>
      <c r="BX9" s="1"/>
      <c r="BY9" s="1"/>
      <c r="BZ9" s="1"/>
      <c r="CA9" s="1"/>
    </row>
    <row r="10" spans="1:79" ht="19.5" customHeight="1">
      <c r="A10" s="211"/>
      <c r="B10" s="211"/>
      <c r="C10" s="212">
        <v>2020</v>
      </c>
      <c r="D10" s="214">
        <v>2210</v>
      </c>
      <c r="E10" s="214"/>
      <c r="F10" s="214"/>
      <c r="G10" s="214"/>
      <c r="H10" s="214"/>
      <c r="I10" s="214"/>
      <c r="J10" s="214"/>
      <c r="BX10" s="1"/>
      <c r="BY10" s="1"/>
      <c r="BZ10" s="1"/>
      <c r="CA10" s="1"/>
    </row>
    <row r="11" spans="1:79" ht="19.5" customHeight="1">
      <c r="A11" s="211"/>
      <c r="B11" s="211"/>
      <c r="C11" s="212">
        <v>4210</v>
      </c>
      <c r="D11" s="214"/>
      <c r="E11" s="214">
        <v>710</v>
      </c>
      <c r="F11" s="214">
        <v>710</v>
      </c>
      <c r="G11" s="214"/>
      <c r="H11" s="214"/>
      <c r="I11" s="214"/>
      <c r="J11" s="214"/>
      <c r="BX11" s="1"/>
      <c r="BY11" s="1"/>
      <c r="BZ11" s="1"/>
      <c r="CA11" s="1"/>
    </row>
    <row r="12" spans="1:79" ht="19.5" customHeight="1">
      <c r="A12" s="211"/>
      <c r="B12" s="211"/>
      <c r="C12" s="212">
        <v>4300</v>
      </c>
      <c r="D12" s="214"/>
      <c r="E12" s="214">
        <v>1500</v>
      </c>
      <c r="F12" s="214">
        <v>1500</v>
      </c>
      <c r="G12" s="214"/>
      <c r="H12" s="214"/>
      <c r="I12" s="214"/>
      <c r="J12" s="214"/>
      <c r="BX12" s="1"/>
      <c r="BY12" s="1"/>
      <c r="BZ12" s="1"/>
      <c r="CA12" s="1"/>
    </row>
    <row r="13" spans="1:79" ht="19.5" customHeight="1">
      <c r="A13" s="248">
        <v>754</v>
      </c>
      <c r="B13" s="248"/>
      <c r="C13" s="248"/>
      <c r="D13" s="249">
        <f aca="true" t="shared" si="0" ref="D13:J13">D14</f>
        <v>120000</v>
      </c>
      <c r="E13" s="249">
        <f t="shared" si="0"/>
        <v>120000</v>
      </c>
      <c r="F13" s="249">
        <f t="shared" si="0"/>
        <v>0</v>
      </c>
      <c r="G13" s="249">
        <f t="shared" si="0"/>
        <v>0</v>
      </c>
      <c r="H13" s="249">
        <f t="shared" si="0"/>
        <v>0</v>
      </c>
      <c r="I13" s="249">
        <f t="shared" si="0"/>
        <v>0</v>
      </c>
      <c r="J13" s="249">
        <f t="shared" si="0"/>
        <v>120000</v>
      </c>
      <c r="BX13" s="1"/>
      <c r="BY13" s="1"/>
      <c r="BZ13" s="1"/>
      <c r="CA13" s="1"/>
    </row>
    <row r="14" spans="1:79" ht="19.5" customHeight="1">
      <c r="A14" s="248"/>
      <c r="B14" s="248">
        <v>75412</v>
      </c>
      <c r="C14" s="248"/>
      <c r="D14" s="249">
        <f>D15</f>
        <v>120000</v>
      </c>
      <c r="E14" s="249">
        <f aca="true" t="shared" si="1" ref="E14:J14">E16</f>
        <v>120000</v>
      </c>
      <c r="F14" s="249">
        <f t="shared" si="1"/>
        <v>0</v>
      </c>
      <c r="G14" s="249">
        <f t="shared" si="1"/>
        <v>0</v>
      </c>
      <c r="H14" s="249">
        <f t="shared" si="1"/>
        <v>0</v>
      </c>
      <c r="I14" s="249">
        <f t="shared" si="1"/>
        <v>0</v>
      </c>
      <c r="J14" s="249">
        <f t="shared" si="1"/>
        <v>120000</v>
      </c>
      <c r="BX14" s="1"/>
      <c r="BY14" s="1"/>
      <c r="BZ14" s="1"/>
      <c r="CA14" s="1"/>
    </row>
    <row r="15" spans="1:79" ht="19.5" customHeight="1">
      <c r="A15" s="247"/>
      <c r="B15" s="247"/>
      <c r="C15" s="247">
        <v>6320</v>
      </c>
      <c r="D15" s="250">
        <v>120000</v>
      </c>
      <c r="E15" s="250"/>
      <c r="F15" s="250"/>
      <c r="G15" s="250"/>
      <c r="H15" s="250"/>
      <c r="I15" s="250"/>
      <c r="J15" s="250"/>
      <c r="BX15" s="1"/>
      <c r="BY15" s="1"/>
      <c r="BZ15" s="1"/>
      <c r="CA15" s="1"/>
    </row>
    <row r="16" spans="1:79" ht="19.5" customHeight="1">
      <c r="A16" s="247"/>
      <c r="B16" s="247"/>
      <c r="C16" s="247">
        <v>6060</v>
      </c>
      <c r="D16" s="250"/>
      <c r="E16" s="250">
        <f>F16+G16+H16+I16+J16</f>
        <v>120000</v>
      </c>
      <c r="F16" s="250"/>
      <c r="G16" s="250"/>
      <c r="H16" s="250"/>
      <c r="I16" s="250"/>
      <c r="J16" s="250">
        <v>120000</v>
      </c>
      <c r="BX16" s="1"/>
      <c r="BY16" s="1"/>
      <c r="BZ16" s="1"/>
      <c r="CA16" s="1"/>
    </row>
    <row r="17" spans="1:79" ht="19.5" customHeight="1">
      <c r="A17" s="403" t="s">
        <v>193</v>
      </c>
      <c r="B17" s="408"/>
      <c r="C17" s="409"/>
      <c r="D17" s="120">
        <f>D8+D13</f>
        <v>122210</v>
      </c>
      <c r="E17" s="120">
        <f aca="true" t="shared" si="2" ref="E17:J17">E8+E13</f>
        <v>122210</v>
      </c>
      <c r="F17" s="120">
        <f t="shared" si="2"/>
        <v>2210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0">
        <f t="shared" si="2"/>
        <v>120000</v>
      </c>
      <c r="BX17" s="1"/>
      <c r="BY17" s="1"/>
      <c r="BZ17" s="1"/>
      <c r="CA17" s="1"/>
    </row>
    <row r="18" spans="1:79" ht="24.75" customHeight="1">
      <c r="A18" s="407"/>
      <c r="B18" s="407"/>
      <c r="C18" s="407"/>
      <c r="E18" s="92"/>
      <c r="F18" s="92"/>
      <c r="G18" s="92"/>
      <c r="H18" s="92"/>
      <c r="I18" s="92"/>
      <c r="J18" s="92"/>
      <c r="BX18" s="1"/>
      <c r="BY18" s="1"/>
      <c r="BZ18" s="1"/>
      <c r="CA18" s="1"/>
    </row>
    <row r="20" spans="1:4" ht="15">
      <c r="A20" s="406"/>
      <c r="B20" s="406"/>
      <c r="C20" s="406"/>
      <c r="D20" s="406"/>
    </row>
    <row r="21" ht="14.25">
      <c r="A21" s="17" t="s">
        <v>100</v>
      </c>
    </row>
  </sheetData>
  <sheetProtection/>
  <mergeCells count="13">
    <mergeCell ref="E4:E6"/>
    <mergeCell ref="F4:J4"/>
    <mergeCell ref="F5:F6"/>
    <mergeCell ref="A17:C17"/>
    <mergeCell ref="G5:I5"/>
    <mergeCell ref="J5:J6"/>
    <mergeCell ref="A20:D20"/>
    <mergeCell ref="A18:C18"/>
    <mergeCell ref="A1:J1"/>
    <mergeCell ref="A4:A6"/>
    <mergeCell ref="B4:B6"/>
    <mergeCell ref="C4:C6"/>
    <mergeCell ref="D4:D6"/>
  </mergeCells>
  <printOptions horizontalCentered="1"/>
  <pageMargins left="0.16" right="0.17" top="0.6" bottom="0.3937007874015748" header="0.16" footer="0.5118110236220472"/>
  <pageSetup horizontalDpi="600" verticalDpi="600" orientation="landscape" paperSize="9" scale="90" r:id="rId1"/>
  <headerFooter alignWithMargins="0">
    <oddHeader>&amp;RZałącznik nr 6a     
do uchwały Rady Miejskiej w Jezioranach nr XXXV/410/2010
z dnia 31 sierpnia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view="pageLayout" workbookViewId="0" topLeftCell="A1">
      <selection activeCell="I20" sqref="I20"/>
    </sheetView>
  </sheetViews>
  <sheetFormatPr defaultColWidth="9.00390625" defaultRowHeight="12.75"/>
  <cols>
    <col min="1" max="1" width="3.75390625" style="1" customWidth="1"/>
    <col min="2" max="2" width="14.75390625" style="1" customWidth="1"/>
    <col min="3" max="3" width="4.00390625" style="1" customWidth="1"/>
    <col min="4" max="4" width="11.00390625" style="1" customWidth="1"/>
    <col min="5" max="5" width="11.25390625" style="1" customWidth="1"/>
    <col min="6" max="6" width="10.75390625" style="1" customWidth="1"/>
    <col min="7" max="7" width="10.625" style="1" customWidth="1"/>
    <col min="8" max="8" width="11.375" style="240" customWidth="1"/>
    <col min="9" max="9" width="11.25390625" style="1" customWidth="1"/>
    <col min="10" max="16384" width="9.125" style="1" customWidth="1"/>
  </cols>
  <sheetData>
    <row r="1" spans="1:3" ht="15" customHeight="1">
      <c r="A1" s="414"/>
      <c r="B1" s="414"/>
      <c r="C1" s="414"/>
    </row>
    <row r="2" spans="1:8" ht="15" customHeight="1">
      <c r="A2" s="415" t="s">
        <v>279</v>
      </c>
      <c r="B2" s="415"/>
      <c r="C2" s="415"/>
      <c r="D2" s="415"/>
      <c r="E2" s="415"/>
      <c r="F2" s="416"/>
      <c r="G2" s="416"/>
      <c r="H2" s="416"/>
    </row>
    <row r="5" spans="1:7" ht="12.75">
      <c r="A5" s="206" t="s">
        <v>88</v>
      </c>
      <c r="B5" s="207" t="s">
        <v>5</v>
      </c>
      <c r="C5" s="103" t="s">
        <v>89</v>
      </c>
      <c r="D5" s="168"/>
      <c r="E5" s="168"/>
      <c r="F5" s="168"/>
      <c r="G5" s="223"/>
    </row>
    <row r="6" spans="1:9" ht="12.75" customHeight="1">
      <c r="A6" s="39"/>
      <c r="B6" s="44"/>
      <c r="C6" s="30" t="s">
        <v>4</v>
      </c>
      <c r="D6" s="412" t="s">
        <v>200</v>
      </c>
      <c r="E6" s="412" t="s">
        <v>231</v>
      </c>
      <c r="F6" s="412" t="s">
        <v>234</v>
      </c>
      <c r="G6" s="417" t="s">
        <v>251</v>
      </c>
      <c r="H6" s="417" t="s">
        <v>273</v>
      </c>
      <c r="I6" s="245"/>
    </row>
    <row r="7" spans="1:9" ht="13.5" thickBot="1">
      <c r="A7" s="208"/>
      <c r="B7" s="209"/>
      <c r="C7" s="210"/>
      <c r="D7" s="413"/>
      <c r="E7" s="413"/>
      <c r="F7" s="419"/>
      <c r="G7" s="418"/>
      <c r="H7" s="418"/>
      <c r="I7" s="245" t="s">
        <v>278</v>
      </c>
    </row>
    <row r="8" spans="1:9" ht="9" customHeight="1" thickBot="1">
      <c r="A8" s="203">
        <v>1</v>
      </c>
      <c r="B8" s="204">
        <v>2</v>
      </c>
      <c r="C8" s="205">
        <v>3</v>
      </c>
      <c r="D8" s="202"/>
      <c r="E8" s="202"/>
      <c r="F8" s="222"/>
      <c r="G8" s="236"/>
      <c r="H8" s="236"/>
      <c r="I8" s="245"/>
    </row>
    <row r="9" spans="1:9" ht="19.5" customHeight="1">
      <c r="A9" s="180" t="s">
        <v>8</v>
      </c>
      <c r="B9" s="181" t="s">
        <v>90</v>
      </c>
      <c r="C9" s="104"/>
      <c r="D9" s="197">
        <v>28260816.09</v>
      </c>
      <c r="E9" s="197">
        <v>27350095.34</v>
      </c>
      <c r="F9" s="197">
        <v>28048453.85</v>
      </c>
      <c r="G9" s="237">
        <v>28782253.07</v>
      </c>
      <c r="H9" s="239">
        <v>27702344.17</v>
      </c>
      <c r="I9" s="170">
        <v>24002323.43</v>
      </c>
    </row>
    <row r="10" spans="1:9" ht="19.5" customHeight="1">
      <c r="A10" s="182" t="s">
        <v>9</v>
      </c>
      <c r="B10" s="183" t="s">
        <v>50</v>
      </c>
      <c r="C10" s="104"/>
      <c r="D10" s="197">
        <v>36399475.84</v>
      </c>
      <c r="E10" s="197">
        <v>38372968.89</v>
      </c>
      <c r="F10" s="197">
        <v>36590246.55</v>
      </c>
      <c r="G10" s="237">
        <v>36994109.28</v>
      </c>
      <c r="H10" s="239">
        <v>35868305.15</v>
      </c>
      <c r="I10" s="170">
        <v>28263202.01</v>
      </c>
    </row>
    <row r="11" spans="1:9" ht="12.75" customHeight="1">
      <c r="A11" s="182"/>
      <c r="B11" s="183" t="s">
        <v>91</v>
      </c>
      <c r="C11" s="104"/>
      <c r="D11" s="197"/>
      <c r="E11" s="197"/>
      <c r="F11" s="197"/>
      <c r="G11" s="236"/>
      <c r="H11" s="239"/>
      <c r="I11" s="245"/>
    </row>
    <row r="12" spans="1:9" ht="19.5" customHeight="1" thickBot="1">
      <c r="A12" s="184"/>
      <c r="B12" s="185" t="s">
        <v>92</v>
      </c>
      <c r="C12" s="104"/>
      <c r="D12" s="149">
        <f aca="true" t="shared" si="0" ref="D12:I12">D9-D10</f>
        <v>-8138659.750000004</v>
      </c>
      <c r="E12" s="149">
        <f t="shared" si="0"/>
        <v>-11022873.55</v>
      </c>
      <c r="F12" s="149">
        <f t="shared" si="0"/>
        <v>-8541792.699999996</v>
      </c>
      <c r="G12" s="149">
        <f t="shared" si="0"/>
        <v>-8211856.210000001</v>
      </c>
      <c r="H12" s="238">
        <f t="shared" si="0"/>
        <v>-8165960.979999997</v>
      </c>
      <c r="I12" s="241">
        <f t="shared" si="0"/>
        <v>-4260878.580000002</v>
      </c>
    </row>
    <row r="13" spans="1:9" ht="14.25" customHeight="1" thickBot="1">
      <c r="A13" s="186" t="s">
        <v>7</v>
      </c>
      <c r="B13" s="187" t="s">
        <v>93</v>
      </c>
      <c r="C13" s="105"/>
      <c r="D13" s="150">
        <f aca="true" t="shared" si="1" ref="D13:I13">D15-D26</f>
        <v>8138659.75</v>
      </c>
      <c r="E13" s="150">
        <f t="shared" si="1"/>
        <v>9291481.97</v>
      </c>
      <c r="F13" s="150">
        <f t="shared" si="1"/>
        <v>8541792.700000001</v>
      </c>
      <c r="G13" s="150">
        <f t="shared" si="1"/>
        <v>8211856.209999998</v>
      </c>
      <c r="H13" s="238">
        <f t="shared" si="1"/>
        <v>8165960.9799999995</v>
      </c>
      <c r="I13" s="238">
        <f t="shared" si="1"/>
        <v>4260878.579999999</v>
      </c>
    </row>
    <row r="14" spans="1:9" ht="14.25" customHeight="1" thickBot="1">
      <c r="A14" s="200"/>
      <c r="B14" s="201"/>
      <c r="C14" s="105"/>
      <c r="D14" s="150">
        <f>D12-D26</f>
        <v>-9811036.170000004</v>
      </c>
      <c r="E14" s="150">
        <f>E15-E26</f>
        <v>9291481.97</v>
      </c>
      <c r="F14" s="150">
        <f>F15-F26</f>
        <v>8541792.700000001</v>
      </c>
      <c r="G14" s="150">
        <f>G15-G26</f>
        <v>8211856.209999998</v>
      </c>
      <c r="H14" s="238">
        <f>H15-H26</f>
        <v>8165960.9799999995</v>
      </c>
      <c r="I14" s="238">
        <f>I15-I26</f>
        <v>4260878.579999999</v>
      </c>
    </row>
    <row r="15" spans="1:9" ht="19.5" customHeight="1" thickBot="1">
      <c r="A15" s="410" t="s">
        <v>20</v>
      </c>
      <c r="B15" s="411"/>
      <c r="C15" s="104"/>
      <c r="D15" s="150">
        <f aca="true" t="shared" si="2" ref="D15:I15">D16+D17+D18+D20+D21+D22+D23+D24+D25</f>
        <v>9811036.17</v>
      </c>
      <c r="E15" s="150">
        <f t="shared" si="2"/>
        <v>10963858.39</v>
      </c>
      <c r="F15" s="150">
        <f>F16+F17+F18+F20+F21+F22+F23+F24+F25</f>
        <v>10214169.120000001</v>
      </c>
      <c r="G15" s="150">
        <f t="shared" si="2"/>
        <v>9858546.489999998</v>
      </c>
      <c r="H15" s="238">
        <f t="shared" si="2"/>
        <v>9812651.26</v>
      </c>
      <c r="I15" s="238">
        <f t="shared" si="2"/>
        <v>6166838.859999999</v>
      </c>
    </row>
    <row r="16" spans="1:9" ht="15" customHeight="1">
      <c r="A16" s="188" t="s">
        <v>8</v>
      </c>
      <c r="B16" s="189" t="s">
        <v>14</v>
      </c>
      <c r="C16" s="106" t="s">
        <v>21</v>
      </c>
      <c r="D16" s="197">
        <v>4167221.17</v>
      </c>
      <c r="E16" s="197">
        <v>5193989.47</v>
      </c>
      <c r="F16" s="197">
        <v>4645095.2</v>
      </c>
      <c r="G16" s="238">
        <v>4825615.39</v>
      </c>
      <c r="H16" s="238">
        <v>5446581.8</v>
      </c>
      <c r="I16" s="170">
        <v>4369268.8</v>
      </c>
    </row>
    <row r="17" spans="1:9" ht="15.75" customHeight="1">
      <c r="A17" s="182" t="s">
        <v>9</v>
      </c>
      <c r="B17" s="183" t="s">
        <v>15</v>
      </c>
      <c r="C17" s="106" t="s">
        <v>21</v>
      </c>
      <c r="D17" s="197">
        <v>1056235</v>
      </c>
      <c r="E17" s="197">
        <v>526000</v>
      </c>
      <c r="F17" s="197">
        <v>526000</v>
      </c>
      <c r="G17" s="238">
        <v>750498.01</v>
      </c>
      <c r="H17" s="238">
        <v>846000</v>
      </c>
      <c r="I17" s="170">
        <v>846000</v>
      </c>
    </row>
    <row r="18" spans="1:9" ht="64.5" customHeight="1">
      <c r="A18" s="182" t="s">
        <v>10</v>
      </c>
      <c r="B18" s="190" t="s">
        <v>274</v>
      </c>
      <c r="C18" s="106" t="s">
        <v>41</v>
      </c>
      <c r="D18" s="197">
        <v>4587580</v>
      </c>
      <c r="E18" s="197">
        <v>5243868.92</v>
      </c>
      <c r="F18" s="197">
        <v>5043073.92</v>
      </c>
      <c r="G18" s="238">
        <v>4282433.09</v>
      </c>
      <c r="H18" s="238">
        <v>3520069.46</v>
      </c>
      <c r="I18" s="170">
        <v>951570.06</v>
      </c>
    </row>
    <row r="19" spans="1:9" ht="24.75" customHeight="1">
      <c r="A19" s="182"/>
      <c r="B19" s="191" t="s">
        <v>275</v>
      </c>
      <c r="C19" s="198"/>
      <c r="D19" s="151">
        <f aca="true" t="shared" si="3" ref="D19:I19">D16+D17</f>
        <v>5223456.17</v>
      </c>
      <c r="E19" s="151">
        <f t="shared" si="3"/>
        <v>5719989.47</v>
      </c>
      <c r="F19" s="151">
        <f t="shared" si="3"/>
        <v>5171095.2</v>
      </c>
      <c r="G19" s="151">
        <f t="shared" si="3"/>
        <v>5576113.399999999</v>
      </c>
      <c r="H19" s="242">
        <f t="shared" si="3"/>
        <v>6292581.8</v>
      </c>
      <c r="I19" s="246">
        <f t="shared" si="3"/>
        <v>5215268.8</v>
      </c>
    </row>
    <row r="20" spans="1:9" ht="15" customHeight="1">
      <c r="A20" s="182" t="s">
        <v>1</v>
      </c>
      <c r="B20" s="183" t="s">
        <v>23</v>
      </c>
      <c r="C20" s="106" t="s">
        <v>42</v>
      </c>
      <c r="D20" s="169"/>
      <c r="E20" s="169"/>
      <c r="F20" s="169"/>
      <c r="G20" s="236"/>
      <c r="H20" s="239"/>
      <c r="I20" s="170"/>
    </row>
    <row r="21" spans="1:9" ht="13.5" customHeight="1">
      <c r="A21" s="182" t="s">
        <v>13</v>
      </c>
      <c r="B21" s="183" t="s">
        <v>94</v>
      </c>
      <c r="C21" s="106" t="s">
        <v>43</v>
      </c>
      <c r="D21" s="169"/>
      <c r="E21" s="169"/>
      <c r="F21" s="169"/>
      <c r="G21" s="236"/>
      <c r="H21" s="239"/>
      <c r="I21" s="245"/>
    </row>
    <row r="22" spans="1:9" ht="15" customHeight="1">
      <c r="A22" s="182" t="s">
        <v>16</v>
      </c>
      <c r="B22" s="183" t="s">
        <v>17</v>
      </c>
      <c r="C22" s="106" t="s">
        <v>22</v>
      </c>
      <c r="D22" s="169"/>
      <c r="E22" s="169"/>
      <c r="F22" s="169"/>
      <c r="G22" s="236"/>
      <c r="H22" s="239"/>
      <c r="I22" s="245"/>
    </row>
    <row r="23" spans="1:9" ht="14.25" customHeight="1">
      <c r="A23" s="182" t="s">
        <v>19</v>
      </c>
      <c r="B23" s="183" t="s">
        <v>95</v>
      </c>
      <c r="C23" s="106" t="s">
        <v>26</v>
      </c>
      <c r="D23" s="169"/>
      <c r="E23" s="169"/>
      <c r="F23" s="169"/>
      <c r="G23" s="236"/>
      <c r="H23" s="239"/>
      <c r="I23" s="245"/>
    </row>
    <row r="24" spans="1:9" ht="15" customHeight="1">
      <c r="A24" s="182" t="s">
        <v>25</v>
      </c>
      <c r="B24" s="183" t="s">
        <v>40</v>
      </c>
      <c r="C24" s="106" t="s">
        <v>96</v>
      </c>
      <c r="D24" s="169"/>
      <c r="E24" s="169"/>
      <c r="F24" s="169"/>
      <c r="G24" s="236"/>
      <c r="H24" s="239"/>
      <c r="I24" s="245"/>
    </row>
    <row r="25" spans="1:9" ht="19.5" customHeight="1" thickBot="1">
      <c r="A25" s="180" t="s">
        <v>38</v>
      </c>
      <c r="B25" s="181" t="s">
        <v>39</v>
      </c>
      <c r="C25" s="199" t="s">
        <v>24</v>
      </c>
      <c r="D25" s="197"/>
      <c r="E25" s="197"/>
      <c r="F25" s="197"/>
      <c r="G25" s="236"/>
      <c r="H25" s="239"/>
      <c r="I25" s="245"/>
    </row>
    <row r="26" spans="1:9" ht="19.5" customHeight="1" thickBot="1">
      <c r="A26" s="410" t="s">
        <v>97</v>
      </c>
      <c r="B26" s="411"/>
      <c r="C26" s="199"/>
      <c r="D26" s="150">
        <f>D27+D28</f>
        <v>1672376.42</v>
      </c>
      <c r="E26" s="150">
        <v>1672376.42</v>
      </c>
      <c r="F26" s="150">
        <v>1672376.42</v>
      </c>
      <c r="G26" s="237">
        <f>G27+G28+G29</f>
        <v>1646690.28</v>
      </c>
      <c r="H26" s="238">
        <f>H27+H28+H29</f>
        <v>1646690.28</v>
      </c>
      <c r="I26" s="238">
        <f>I27+I28+I29+I30</f>
        <v>1905960.28</v>
      </c>
    </row>
    <row r="27" spans="1:9" ht="19.5" customHeight="1">
      <c r="A27" s="192" t="s">
        <v>8</v>
      </c>
      <c r="B27" s="193" t="s">
        <v>44</v>
      </c>
      <c r="C27" s="199" t="s">
        <v>28</v>
      </c>
      <c r="D27" s="197">
        <v>1374974.7</v>
      </c>
      <c r="E27" s="197">
        <v>1374974.7</v>
      </c>
      <c r="F27" s="197">
        <v>1374974.7</v>
      </c>
      <c r="G27" s="197">
        <v>1368238.56</v>
      </c>
      <c r="H27" s="239">
        <v>1368238.56</v>
      </c>
      <c r="I27" s="170">
        <v>1627508.56</v>
      </c>
    </row>
    <row r="28" spans="1:9" ht="19.5" customHeight="1">
      <c r="A28" s="182" t="s">
        <v>9</v>
      </c>
      <c r="B28" s="183" t="s">
        <v>27</v>
      </c>
      <c r="C28" s="199" t="s">
        <v>28</v>
      </c>
      <c r="D28" s="197">
        <v>297401.72</v>
      </c>
      <c r="E28" s="215">
        <v>52151.72</v>
      </c>
      <c r="F28" s="197">
        <v>52151.72</v>
      </c>
      <c r="G28" s="239">
        <v>33201.72</v>
      </c>
      <c r="H28" s="239">
        <v>33201.72</v>
      </c>
      <c r="I28" s="170">
        <v>33201.72</v>
      </c>
    </row>
    <row r="29" spans="1:9" ht="84" customHeight="1">
      <c r="A29" s="182" t="s">
        <v>10</v>
      </c>
      <c r="B29" s="190" t="s">
        <v>276</v>
      </c>
      <c r="C29" s="199" t="s">
        <v>48</v>
      </c>
      <c r="D29" s="197"/>
      <c r="E29" s="197">
        <v>245250</v>
      </c>
      <c r="F29" s="197">
        <v>245250</v>
      </c>
      <c r="G29" s="235">
        <v>245250</v>
      </c>
      <c r="H29" s="239">
        <v>245250</v>
      </c>
      <c r="I29" s="170">
        <v>245250</v>
      </c>
    </row>
    <row r="30" spans="1:9" ht="14.25" customHeight="1">
      <c r="A30" s="182" t="s">
        <v>1</v>
      </c>
      <c r="B30" s="183" t="s">
        <v>45</v>
      </c>
      <c r="C30" s="199" t="s">
        <v>36</v>
      </c>
      <c r="D30" s="197"/>
      <c r="E30" s="197"/>
      <c r="F30" s="197"/>
      <c r="G30" s="223"/>
      <c r="H30" s="239"/>
      <c r="I30" s="170"/>
    </row>
    <row r="31" spans="1:9" ht="15" customHeight="1">
      <c r="A31" s="182" t="s">
        <v>13</v>
      </c>
      <c r="B31" s="183" t="s">
        <v>46</v>
      </c>
      <c r="C31" s="199" t="s">
        <v>30</v>
      </c>
      <c r="D31" s="197"/>
      <c r="E31" s="197"/>
      <c r="F31" s="197"/>
      <c r="G31" s="223"/>
      <c r="H31" s="239"/>
      <c r="I31" s="170"/>
    </row>
    <row r="32" spans="1:9" ht="16.5" customHeight="1">
      <c r="A32" s="182" t="s">
        <v>16</v>
      </c>
      <c r="B32" s="183" t="s">
        <v>18</v>
      </c>
      <c r="C32" s="199" t="s">
        <v>31</v>
      </c>
      <c r="D32" s="197"/>
      <c r="E32" s="197"/>
      <c r="F32" s="197"/>
      <c r="G32" s="223"/>
      <c r="H32" s="239"/>
      <c r="I32" s="245"/>
    </row>
    <row r="33" spans="1:9" ht="14.25" customHeight="1">
      <c r="A33" s="182" t="s">
        <v>19</v>
      </c>
      <c r="B33" s="194" t="s">
        <v>47</v>
      </c>
      <c r="C33" s="199" t="s">
        <v>32</v>
      </c>
      <c r="D33" s="197"/>
      <c r="E33" s="197"/>
      <c r="F33" s="197"/>
      <c r="G33" s="223"/>
      <c r="H33" s="239"/>
      <c r="I33" s="245"/>
    </row>
    <row r="34" spans="1:9" ht="19.5" customHeight="1" thickBot="1">
      <c r="A34" s="195" t="s">
        <v>25</v>
      </c>
      <c r="B34" s="196" t="s">
        <v>33</v>
      </c>
      <c r="C34" s="106" t="s">
        <v>29</v>
      </c>
      <c r="D34" s="169"/>
      <c r="E34" s="169"/>
      <c r="F34" s="169"/>
      <c r="G34" s="223"/>
      <c r="H34" s="239"/>
      <c r="I34" s="245"/>
    </row>
    <row r="35" spans="1:3" ht="19.5" customHeight="1">
      <c r="A35" s="3"/>
      <c r="B35" s="4"/>
      <c r="C35" s="4"/>
    </row>
    <row r="36" ht="12.75">
      <c r="A36" s="2"/>
    </row>
    <row r="37" spans="1:2" ht="14.25">
      <c r="A37" s="2" t="s">
        <v>99</v>
      </c>
      <c r="B37" s="1" t="s">
        <v>98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9">
    <mergeCell ref="A26:B26"/>
    <mergeCell ref="E6:E7"/>
    <mergeCell ref="D6:D7"/>
    <mergeCell ref="A1:C1"/>
    <mergeCell ref="A2:H2"/>
    <mergeCell ref="H6:H7"/>
    <mergeCell ref="A15:B15"/>
    <mergeCell ref="G6:G7"/>
    <mergeCell ref="F6:F7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w Jezioranach nr  XXXV/410/2010
z dnia 31 sierpnia  2010r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421" t="s">
        <v>252</v>
      </c>
      <c r="B1" s="421"/>
      <c r="C1" s="421"/>
      <c r="D1" s="421"/>
      <c r="E1" s="421"/>
      <c r="F1" s="421"/>
    </row>
    <row r="2" spans="5:6" ht="19.5" customHeight="1">
      <c r="E2" s="224"/>
      <c r="F2" s="224"/>
    </row>
    <row r="3" spans="5:8" ht="19.5" customHeight="1">
      <c r="E3" s="1"/>
      <c r="H3" s="36" t="s">
        <v>35</v>
      </c>
    </row>
    <row r="4" spans="1:8" ht="18.75" customHeight="1">
      <c r="A4" s="428" t="s">
        <v>49</v>
      </c>
      <c r="B4" s="428" t="s">
        <v>2</v>
      </c>
      <c r="C4" s="428" t="s">
        <v>3</v>
      </c>
      <c r="D4" s="428" t="s">
        <v>86</v>
      </c>
      <c r="E4" s="428" t="s">
        <v>253</v>
      </c>
      <c r="F4" s="425" t="s">
        <v>254</v>
      </c>
      <c r="G4" s="426"/>
      <c r="H4" s="427"/>
    </row>
    <row r="5" spans="1:8" ht="18.75" customHeight="1">
      <c r="A5" s="430"/>
      <c r="B5" s="430"/>
      <c r="C5" s="430"/>
      <c r="D5" s="430"/>
      <c r="E5" s="429"/>
      <c r="F5" s="225" t="s">
        <v>255</v>
      </c>
      <c r="G5" s="225" t="s">
        <v>256</v>
      </c>
      <c r="H5" s="225" t="s">
        <v>257</v>
      </c>
    </row>
    <row r="6" spans="1:8" s="227" customFormat="1" ht="7.5" customHeight="1">
      <c r="A6" s="226">
        <v>1</v>
      </c>
      <c r="B6" s="226">
        <v>2</v>
      </c>
      <c r="C6" s="226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</row>
    <row r="7" spans="1:8" ht="21" customHeight="1">
      <c r="A7" s="431" t="s">
        <v>258</v>
      </c>
      <c r="B7" s="432"/>
      <c r="C7" s="432"/>
      <c r="D7" s="432"/>
      <c r="E7" s="432"/>
      <c r="F7" s="432"/>
      <c r="G7" s="432"/>
      <c r="H7" s="433"/>
    </row>
    <row r="8" spans="1:8" ht="19.5" customHeight="1">
      <c r="A8" s="228">
        <v>1</v>
      </c>
      <c r="B8" s="228">
        <v>921</v>
      </c>
      <c r="C8" s="228">
        <v>92109</v>
      </c>
      <c r="D8" s="228">
        <v>2480</v>
      </c>
      <c r="E8" s="228" t="s">
        <v>259</v>
      </c>
      <c r="F8" s="229">
        <v>0</v>
      </c>
      <c r="G8" s="229">
        <v>531512</v>
      </c>
      <c r="H8" s="229">
        <v>0</v>
      </c>
    </row>
    <row r="9" spans="1:8" ht="19.5" customHeight="1">
      <c r="A9" s="228">
        <v>2</v>
      </c>
      <c r="B9" s="228">
        <v>921</v>
      </c>
      <c r="C9" s="228">
        <v>92116</v>
      </c>
      <c r="D9" s="228">
        <v>2480</v>
      </c>
      <c r="E9" s="228" t="s">
        <v>260</v>
      </c>
      <c r="F9" s="229">
        <v>0</v>
      </c>
      <c r="G9" s="229">
        <v>194951</v>
      </c>
      <c r="H9" s="229">
        <v>0</v>
      </c>
    </row>
    <row r="10" spans="1:8" ht="19.5" customHeight="1">
      <c r="A10" s="228">
        <v>3</v>
      </c>
      <c r="B10" s="228">
        <v>921</v>
      </c>
      <c r="C10" s="228">
        <v>92109</v>
      </c>
      <c r="D10" s="228">
        <v>2488</v>
      </c>
      <c r="E10" s="228" t="s">
        <v>259</v>
      </c>
      <c r="F10" s="229">
        <v>0</v>
      </c>
      <c r="G10" s="229">
        <v>2738.18</v>
      </c>
      <c r="H10" s="229">
        <v>0</v>
      </c>
    </row>
    <row r="11" spans="1:8" ht="19.5" customHeight="1">
      <c r="A11" s="228">
        <v>4</v>
      </c>
      <c r="B11" s="228">
        <v>921</v>
      </c>
      <c r="C11" s="228">
        <v>92109</v>
      </c>
      <c r="D11" s="228">
        <v>2489</v>
      </c>
      <c r="E11" s="228" t="s">
        <v>259</v>
      </c>
      <c r="F11" s="229">
        <v>0</v>
      </c>
      <c r="G11" s="229">
        <v>9682.53</v>
      </c>
      <c r="H11" s="229">
        <v>0</v>
      </c>
    </row>
    <row r="12" spans="1:8" ht="19.5" customHeight="1">
      <c r="A12" s="228">
        <v>5</v>
      </c>
      <c r="B12" s="228">
        <v>921</v>
      </c>
      <c r="C12" s="228">
        <v>92109</v>
      </c>
      <c r="D12" s="228">
        <v>6220</v>
      </c>
      <c r="E12" s="228" t="s">
        <v>259</v>
      </c>
      <c r="F12" s="229">
        <v>0</v>
      </c>
      <c r="G12" s="229">
        <v>0</v>
      </c>
      <c r="H12" s="229">
        <v>29000</v>
      </c>
    </row>
    <row r="13" spans="1:8" ht="19.5" customHeight="1">
      <c r="A13" s="228">
        <v>6</v>
      </c>
      <c r="B13" s="228">
        <v>921</v>
      </c>
      <c r="C13" s="228">
        <v>92109</v>
      </c>
      <c r="D13" s="228">
        <v>6228</v>
      </c>
      <c r="E13" s="228" t="s">
        <v>259</v>
      </c>
      <c r="F13" s="229">
        <v>0</v>
      </c>
      <c r="G13" s="229">
        <v>0</v>
      </c>
      <c r="H13" s="229">
        <v>343041.67</v>
      </c>
    </row>
    <row r="14" spans="1:8" ht="19.5" customHeight="1">
      <c r="A14" s="228">
        <v>7</v>
      </c>
      <c r="B14" s="228">
        <v>921</v>
      </c>
      <c r="C14" s="228">
        <v>92109</v>
      </c>
      <c r="D14" s="228">
        <v>6229</v>
      </c>
      <c r="E14" s="228" t="s">
        <v>259</v>
      </c>
      <c r="F14" s="229">
        <v>0</v>
      </c>
      <c r="G14" s="229">
        <v>0</v>
      </c>
      <c r="H14" s="229">
        <v>214973.09</v>
      </c>
    </row>
    <row r="15" spans="1:8" ht="19.5" customHeight="1">
      <c r="A15" s="420"/>
      <c r="B15" s="253"/>
      <c r="C15" s="253"/>
      <c r="D15" s="253"/>
      <c r="E15" s="228" t="s">
        <v>261</v>
      </c>
      <c r="F15" s="229">
        <f>F8+F9+F10+F11+F12+F13+F14</f>
        <v>0</v>
      </c>
      <c r="G15" s="229">
        <f>G8+G9+G10+G11+G12+G13+G14</f>
        <v>738883.7100000001</v>
      </c>
      <c r="H15" s="229">
        <f>H8+H9+H10+H11+H12+H13+H14</f>
        <v>587014.76</v>
      </c>
    </row>
    <row r="16" spans="1:8" ht="21" customHeight="1">
      <c r="A16" s="434" t="s">
        <v>262</v>
      </c>
      <c r="B16" s="435"/>
      <c r="C16" s="435"/>
      <c r="D16" s="435"/>
      <c r="E16" s="435"/>
      <c r="F16" s="435"/>
      <c r="G16" s="435"/>
      <c r="H16" s="436"/>
    </row>
    <row r="17" spans="1:8" s="232" customFormat="1" ht="19.5" customHeight="1">
      <c r="A17" s="230">
        <v>1</v>
      </c>
      <c r="B17" s="230">
        <v>801</v>
      </c>
      <c r="C17" s="230">
        <v>80104</v>
      </c>
      <c r="D17" s="230">
        <v>2540</v>
      </c>
      <c r="E17" s="230" t="s">
        <v>263</v>
      </c>
      <c r="F17" s="231">
        <v>0</v>
      </c>
      <c r="G17" s="231">
        <v>210487</v>
      </c>
      <c r="H17" s="231">
        <v>0</v>
      </c>
    </row>
    <row r="18" spans="1:8" s="232" customFormat="1" ht="19.5" customHeight="1">
      <c r="A18" s="230">
        <v>2</v>
      </c>
      <c r="B18" s="230">
        <v>921</v>
      </c>
      <c r="C18" s="230">
        <v>92120</v>
      </c>
      <c r="D18" s="230">
        <v>2720</v>
      </c>
      <c r="E18" s="230" t="s">
        <v>264</v>
      </c>
      <c r="F18" s="231">
        <v>0</v>
      </c>
      <c r="G18" s="231">
        <v>0</v>
      </c>
      <c r="H18" s="231">
        <v>20000</v>
      </c>
    </row>
    <row r="19" spans="1:8" s="232" customFormat="1" ht="19.5" customHeight="1">
      <c r="A19" s="230">
        <v>3</v>
      </c>
      <c r="B19" s="230">
        <v>851</v>
      </c>
      <c r="C19" s="230">
        <v>85154</v>
      </c>
      <c r="D19" s="230">
        <v>2820</v>
      </c>
      <c r="E19" s="230" t="s">
        <v>265</v>
      </c>
      <c r="F19" s="231">
        <v>0</v>
      </c>
      <c r="G19" s="231">
        <v>0</v>
      </c>
      <c r="H19" s="231">
        <v>16000</v>
      </c>
    </row>
    <row r="20" spans="1:8" s="232" customFormat="1" ht="19.5" customHeight="1">
      <c r="A20" s="230">
        <v>4</v>
      </c>
      <c r="B20" s="230">
        <v>852</v>
      </c>
      <c r="C20" s="230">
        <v>85295</v>
      </c>
      <c r="D20" s="230">
        <v>2830</v>
      </c>
      <c r="E20" s="230" t="s">
        <v>266</v>
      </c>
      <c r="F20" s="231">
        <v>0</v>
      </c>
      <c r="G20" s="231">
        <v>0</v>
      </c>
      <c r="H20" s="231">
        <v>4000</v>
      </c>
    </row>
    <row r="21" spans="1:8" s="232" customFormat="1" ht="19.5" customHeight="1">
      <c r="A21" s="230">
        <v>6</v>
      </c>
      <c r="B21" s="230">
        <v>926</v>
      </c>
      <c r="C21" s="230">
        <v>92605</v>
      </c>
      <c r="D21" s="230">
        <v>2830</v>
      </c>
      <c r="E21" s="230" t="s">
        <v>267</v>
      </c>
      <c r="F21" s="231">
        <v>0</v>
      </c>
      <c r="G21" s="231">
        <v>0</v>
      </c>
      <c r="H21" s="231">
        <v>51414.37</v>
      </c>
    </row>
    <row r="22" spans="1:8" ht="19.5" customHeight="1">
      <c r="A22" s="420"/>
      <c r="B22" s="253"/>
      <c r="C22" s="253"/>
      <c r="D22" s="253"/>
      <c r="E22" s="228" t="s">
        <v>261</v>
      </c>
      <c r="F22" s="229">
        <f>F17+F18+F19+F20+F21</f>
        <v>0</v>
      </c>
      <c r="G22" s="229">
        <f>G17+G18+G19+G20+G21</f>
        <v>210487</v>
      </c>
      <c r="H22" s="229">
        <f>H17+H18+H19+H20+H21</f>
        <v>91414.37</v>
      </c>
    </row>
    <row r="23" spans="1:8" ht="19.5" customHeight="1">
      <c r="A23" s="422" t="s">
        <v>268</v>
      </c>
      <c r="B23" s="423"/>
      <c r="C23" s="423"/>
      <c r="D23" s="423"/>
      <c r="E23" s="424"/>
      <c r="F23" s="233">
        <f>F15+F22</f>
        <v>0</v>
      </c>
      <c r="G23" s="233">
        <f>G15+G22</f>
        <v>949370.7100000001</v>
      </c>
      <c r="H23" s="233">
        <f>H15+H22</f>
        <v>678429.13</v>
      </c>
    </row>
    <row r="26" ht="14.25">
      <c r="A26" s="234" t="s">
        <v>269</v>
      </c>
    </row>
  </sheetData>
  <sheetProtection/>
  <mergeCells count="12">
    <mergeCell ref="A7:H7"/>
    <mergeCell ref="A16:H16"/>
    <mergeCell ref="A15:D15"/>
    <mergeCell ref="A22:D22"/>
    <mergeCell ref="A1:F1"/>
    <mergeCell ref="A23:E23"/>
    <mergeCell ref="F4:H4"/>
    <mergeCell ref="E4:E5"/>
    <mergeCell ref="D4:D5"/>
    <mergeCell ref="C4:C5"/>
    <mergeCell ref="B4:B5"/>
    <mergeCell ref="A4:A5"/>
  </mergeCells>
  <printOptions horizontalCentered="1"/>
  <pageMargins left="0.3937007874015748" right="0.3937007874015748" top="0.64" bottom="0.984251968503937" header="0.22" footer="0.5118110236220472"/>
  <pageSetup horizontalDpi="600" verticalDpi="600" orientation="landscape" paperSize="9" scale="95" r:id="rId1"/>
  <headerFooter alignWithMargins="0">
    <oddHeader>&amp;R&amp;9Załącznik nr 7 
do uchwały Rady Miejskiej w Jezioranach  nr XXXV/410 /2010
z dnia 31 sierpnia  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">
      <selection activeCell="M23" sqref="M23"/>
    </sheetView>
  </sheetViews>
  <sheetFormatPr defaultColWidth="9.00390625" defaultRowHeight="12.75"/>
  <cols>
    <col min="1" max="1" width="4.75390625" style="0" bestFit="1" customWidth="1"/>
    <col min="2" max="2" width="18.875" style="0" customWidth="1"/>
    <col min="3" max="3" width="12.125" style="0" customWidth="1"/>
    <col min="4" max="4" width="13.25390625" style="0" customWidth="1"/>
    <col min="5" max="5" width="11.125" style="0" customWidth="1"/>
    <col min="6" max="6" width="11.00390625" style="0" customWidth="1"/>
    <col min="7" max="7" width="10.625" style="0" customWidth="1"/>
    <col min="8" max="8" width="10.75390625" style="0" customWidth="1"/>
    <col min="9" max="9" width="11.125" style="0" customWidth="1"/>
    <col min="10" max="10" width="8.75390625" style="0" customWidth="1"/>
    <col min="11" max="12" width="8.875" style="0" customWidth="1"/>
    <col min="13" max="13" width="9.00390625" style="0" customWidth="1"/>
    <col min="14" max="14" width="11.25390625" style="0" bestFit="1" customWidth="1"/>
  </cols>
  <sheetData>
    <row r="1" spans="1:13" ht="18">
      <c r="A1" s="440" t="s">
        <v>147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thickBot="1">
      <c r="A3" s="4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6" t="s">
        <v>35</v>
      </c>
    </row>
    <row r="4" spans="1:13" ht="15.75" customHeight="1" thickBot="1">
      <c r="A4" s="38"/>
      <c r="B4" s="18"/>
      <c r="C4" s="18"/>
      <c r="D4" s="437" t="s">
        <v>102</v>
      </c>
      <c r="E4" s="438"/>
      <c r="F4" s="438"/>
      <c r="G4" s="438"/>
      <c r="H4" s="438"/>
      <c r="I4" s="438"/>
      <c r="J4" s="438"/>
      <c r="K4" s="438"/>
      <c r="L4" s="438"/>
      <c r="M4" s="439"/>
    </row>
    <row r="5" spans="1:13" ht="15.75" customHeight="1">
      <c r="A5" s="42"/>
      <c r="B5" s="37" t="s">
        <v>103</v>
      </c>
      <c r="C5" s="37" t="s">
        <v>236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 customHeight="1">
      <c r="A6" s="42"/>
      <c r="B6" s="37"/>
      <c r="C6" s="37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 customHeight="1">
      <c r="A7" s="37" t="s">
        <v>88</v>
      </c>
      <c r="B7" s="37" t="s">
        <v>104</v>
      </c>
      <c r="C7" s="37" t="s">
        <v>105</v>
      </c>
      <c r="D7" s="37">
        <v>2010</v>
      </c>
      <c r="E7" s="37">
        <v>2011</v>
      </c>
      <c r="F7" s="37">
        <v>2012</v>
      </c>
      <c r="G7" s="37">
        <v>2013</v>
      </c>
      <c r="H7" s="37">
        <v>2014</v>
      </c>
      <c r="I7" s="37">
        <v>2015</v>
      </c>
      <c r="J7" s="37">
        <v>2016</v>
      </c>
      <c r="K7" s="37">
        <v>2017</v>
      </c>
      <c r="L7" s="37">
        <v>2018</v>
      </c>
      <c r="M7" s="37">
        <v>2019</v>
      </c>
    </row>
    <row r="8" spans="1:13" ht="15.75" customHeight="1">
      <c r="A8" s="42"/>
      <c r="B8" s="43"/>
      <c r="C8" s="37" t="s">
        <v>148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75" customHeight="1" thickBot="1">
      <c r="A9" s="42"/>
      <c r="B9" s="43"/>
      <c r="C9" s="37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7.5" customHeight="1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/>
      <c r="G10" s="19"/>
      <c r="H10" s="19"/>
      <c r="I10" s="19"/>
      <c r="J10" s="19"/>
      <c r="K10" s="19"/>
      <c r="L10" s="19"/>
      <c r="M10" s="19">
        <v>6</v>
      </c>
    </row>
    <row r="11" spans="1:13" ht="22.5" customHeight="1">
      <c r="A11" s="20" t="s">
        <v>8</v>
      </c>
      <c r="B11" s="148" t="s">
        <v>106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9.5" customHeight="1">
      <c r="A12" s="21" t="s">
        <v>9</v>
      </c>
      <c r="B12" s="132" t="s">
        <v>14</v>
      </c>
      <c r="C12" s="129">
        <f>C23-C13</f>
        <v>7866124.899999999</v>
      </c>
      <c r="D12" s="129">
        <f>D23-D13</f>
        <v>6855331.279999999</v>
      </c>
      <c r="E12" s="129">
        <f aca="true" t="shared" si="0" ref="E12:K12">E23-E13</f>
        <v>5110767</v>
      </c>
      <c r="F12" s="129">
        <f t="shared" si="0"/>
        <v>3482502.6500000004</v>
      </c>
      <c r="G12" s="129">
        <f t="shared" si="0"/>
        <v>1848878.6500000004</v>
      </c>
      <c r="H12" s="129">
        <f t="shared" si="0"/>
        <v>732254.6500000004</v>
      </c>
      <c r="I12" s="129">
        <f t="shared" si="0"/>
        <v>78631</v>
      </c>
      <c r="J12" s="141">
        <f t="shared" si="0"/>
        <v>-345000</v>
      </c>
      <c r="K12" s="141">
        <f t="shared" si="0"/>
        <v>-300000</v>
      </c>
      <c r="L12" s="141">
        <f>L23-L13</f>
        <v>950000</v>
      </c>
      <c r="M12" s="129">
        <f>M23-M13</f>
        <v>0</v>
      </c>
    </row>
    <row r="13" spans="1:13" ht="19.5" customHeight="1">
      <c r="A13" s="21" t="s">
        <v>10</v>
      </c>
      <c r="B13" s="132" t="s">
        <v>15</v>
      </c>
      <c r="C13" s="135">
        <v>2050956.89</v>
      </c>
      <c r="D13" s="129">
        <v>7322629.09</v>
      </c>
      <c r="E13" s="129">
        <v>7026371.02</v>
      </c>
      <c r="F13" s="129">
        <v>6515796.02</v>
      </c>
      <c r="G13" s="129">
        <v>5966583.18</v>
      </c>
      <c r="H13" s="129">
        <v>5080748.35</v>
      </c>
      <c r="I13" s="129">
        <v>4100000</v>
      </c>
      <c r="J13" s="141">
        <v>3300000</v>
      </c>
      <c r="K13" s="141">
        <v>2000000</v>
      </c>
      <c r="L13" s="141">
        <v>0</v>
      </c>
      <c r="M13" s="131">
        <v>0</v>
      </c>
    </row>
    <row r="14" spans="1:13" ht="19.5" customHeight="1">
      <c r="A14" s="21" t="s">
        <v>1</v>
      </c>
      <c r="B14" s="132" t="s">
        <v>107</v>
      </c>
      <c r="C14" s="22"/>
      <c r="D14" s="22"/>
      <c r="E14" s="22"/>
      <c r="F14" s="22"/>
      <c r="G14" s="22"/>
      <c r="H14" s="22"/>
      <c r="I14" s="22"/>
      <c r="J14" s="142"/>
      <c r="K14" s="142"/>
      <c r="L14" s="142"/>
      <c r="M14" s="22"/>
    </row>
    <row r="15" spans="1:13" ht="19.5" customHeight="1">
      <c r="A15" s="20" t="s">
        <v>13</v>
      </c>
      <c r="B15" s="139" t="s">
        <v>108</v>
      </c>
      <c r="C15" s="22"/>
      <c r="D15" s="22"/>
      <c r="E15" s="22"/>
      <c r="F15" s="22"/>
      <c r="G15" s="22"/>
      <c r="H15" s="22"/>
      <c r="I15" s="22"/>
      <c r="J15" s="142"/>
      <c r="K15" s="142"/>
      <c r="L15" s="142"/>
      <c r="M15" s="22"/>
    </row>
    <row r="16" spans="1:13" ht="26.25" customHeight="1">
      <c r="A16" s="20"/>
      <c r="B16" s="140" t="s">
        <v>109</v>
      </c>
      <c r="C16" s="22"/>
      <c r="D16" s="22"/>
      <c r="E16" s="22"/>
      <c r="F16" s="22"/>
      <c r="G16" s="22"/>
      <c r="H16" s="22"/>
      <c r="I16" s="22"/>
      <c r="J16" s="142"/>
      <c r="K16" s="142"/>
      <c r="L16" s="142"/>
      <c r="M16" s="22"/>
    </row>
    <row r="17" spans="1:13" ht="19.5" customHeight="1">
      <c r="A17" s="20"/>
      <c r="B17" s="139" t="s">
        <v>110</v>
      </c>
      <c r="C17" s="22"/>
      <c r="D17" s="22"/>
      <c r="E17" s="22"/>
      <c r="F17" s="22"/>
      <c r="G17" s="22"/>
      <c r="H17" s="22"/>
      <c r="I17" s="22"/>
      <c r="J17" s="142"/>
      <c r="K17" s="142"/>
      <c r="L17" s="142"/>
      <c r="M17" s="22"/>
    </row>
    <row r="18" spans="1:13" ht="19.5" customHeight="1">
      <c r="A18" s="20"/>
      <c r="B18" s="146" t="s">
        <v>111</v>
      </c>
      <c r="C18" s="22"/>
      <c r="D18" s="22"/>
      <c r="E18" s="22"/>
      <c r="F18" s="22"/>
      <c r="G18" s="22"/>
      <c r="H18" s="22"/>
      <c r="I18" s="22"/>
      <c r="J18" s="142"/>
      <c r="K18" s="142"/>
      <c r="L18" s="142"/>
      <c r="M18" s="22"/>
    </row>
    <row r="19" spans="1:13" ht="19.5" customHeight="1">
      <c r="A19" s="20"/>
      <c r="B19" s="146" t="s">
        <v>112</v>
      </c>
      <c r="C19" s="22"/>
      <c r="D19" s="22"/>
      <c r="E19" s="22"/>
      <c r="F19" s="22"/>
      <c r="G19" s="22"/>
      <c r="H19" s="22"/>
      <c r="I19" s="22"/>
      <c r="J19" s="142"/>
      <c r="K19" s="142"/>
      <c r="L19" s="142"/>
      <c r="M19" s="22"/>
    </row>
    <row r="20" spans="1:13" ht="25.5" customHeight="1">
      <c r="A20" s="20"/>
      <c r="B20" s="147" t="s">
        <v>113</v>
      </c>
      <c r="C20" s="22"/>
      <c r="D20" s="22"/>
      <c r="E20" s="22"/>
      <c r="F20" s="22"/>
      <c r="G20" s="22"/>
      <c r="H20" s="22"/>
      <c r="I20" s="22"/>
      <c r="J20" s="142"/>
      <c r="K20" s="142"/>
      <c r="L20" s="142"/>
      <c r="M20" s="22"/>
    </row>
    <row r="21" spans="1:13" ht="19.5" customHeight="1">
      <c r="A21" s="23"/>
      <c r="B21" s="146" t="s">
        <v>114</v>
      </c>
      <c r="C21" s="22"/>
      <c r="D21" s="22"/>
      <c r="E21" s="22"/>
      <c r="F21" s="22"/>
      <c r="G21" s="22"/>
      <c r="H21" s="22"/>
      <c r="I21" s="22"/>
      <c r="J21" s="142"/>
      <c r="K21" s="142"/>
      <c r="L21" s="142"/>
      <c r="M21" s="22"/>
    </row>
    <row r="22" spans="1:13" ht="19.5" customHeight="1">
      <c r="A22" s="24" t="s">
        <v>16</v>
      </c>
      <c r="B22" s="138" t="s">
        <v>81</v>
      </c>
      <c r="C22" s="136">
        <v>19890707.9</v>
      </c>
      <c r="D22" s="136">
        <v>24002323.43</v>
      </c>
      <c r="E22" s="136">
        <v>30000000</v>
      </c>
      <c r="F22" s="136">
        <v>30600000</v>
      </c>
      <c r="G22" s="136">
        <v>29600000</v>
      </c>
      <c r="H22" s="136">
        <v>30600000</v>
      </c>
      <c r="I22" s="136">
        <v>30600000</v>
      </c>
      <c r="J22" s="143">
        <v>30600000</v>
      </c>
      <c r="K22" s="143">
        <v>30600000</v>
      </c>
      <c r="L22" s="143">
        <v>30600000</v>
      </c>
      <c r="M22" s="144">
        <v>30600000</v>
      </c>
    </row>
    <row r="23" spans="1:13" ht="28.5" customHeight="1">
      <c r="A23" s="21" t="s">
        <v>19</v>
      </c>
      <c r="B23" s="140" t="s">
        <v>115</v>
      </c>
      <c r="C23" s="129">
        <v>9917081.79</v>
      </c>
      <c r="D23" s="131">
        <v>14177960.37</v>
      </c>
      <c r="E23" s="129">
        <v>12137138.02</v>
      </c>
      <c r="F23" s="129">
        <v>9998298.67</v>
      </c>
      <c r="G23" s="129">
        <v>7815461.83</v>
      </c>
      <c r="H23" s="129">
        <v>5813003</v>
      </c>
      <c r="I23" s="129">
        <v>4178631</v>
      </c>
      <c r="J23" s="141">
        <v>2955000</v>
      </c>
      <c r="K23" s="141">
        <v>1700000</v>
      </c>
      <c r="L23" s="141">
        <v>950000</v>
      </c>
      <c r="M23" s="129">
        <v>0</v>
      </c>
    </row>
    <row r="24" spans="1:13" ht="30.75" customHeight="1" thickBot="1">
      <c r="A24" s="25" t="s">
        <v>25</v>
      </c>
      <c r="B24" s="145" t="s">
        <v>116</v>
      </c>
      <c r="C24" s="100">
        <f>C23/C22*100</f>
        <v>49.85786247456783</v>
      </c>
      <c r="D24" s="100">
        <f>D23/D22*100</f>
        <v>59.069116418451664</v>
      </c>
      <c r="E24" s="100">
        <v>40.46</v>
      </c>
      <c r="F24" s="100">
        <v>32.67</v>
      </c>
      <c r="G24" s="100">
        <v>26.4</v>
      </c>
      <c r="H24" s="100">
        <v>19</v>
      </c>
      <c r="I24" s="100">
        <v>13.66</v>
      </c>
      <c r="J24" s="100">
        <v>9.66</v>
      </c>
      <c r="K24" s="100">
        <v>5.56</v>
      </c>
      <c r="L24" s="100">
        <v>3.1</v>
      </c>
      <c r="M24" s="100">
        <f>M23/M22*100</f>
        <v>0</v>
      </c>
    </row>
  </sheetData>
  <sheetProtection/>
  <mergeCells count="2">
    <mergeCell ref="D4:M4"/>
    <mergeCell ref="A1:M1"/>
  </mergeCells>
  <printOptions horizontalCentered="1" verticalCentered="1"/>
  <pageMargins left="0.45" right="0.29" top="0.99" bottom="0.7874015748031497" header="0.5118110236220472" footer="0.5118110236220472"/>
  <pageSetup horizontalDpi="600" verticalDpi="600" orientation="landscape" paperSize="9" r:id="rId1"/>
  <headerFooter alignWithMargins="0">
    <oddHeader>&amp;R&amp;9Załącznik nr 8
do Uchwały Rady Miejskiej w Jezioranach  Nr  XXXV/410 /2010
z dnia 31 sierpnia  2010r.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view="pageLayout" zoomScaleSheetLayoutView="75" workbookViewId="0" topLeftCell="A1">
      <selection activeCell="A40" sqref="A40:K54"/>
    </sheetView>
  </sheetViews>
  <sheetFormatPr defaultColWidth="9.00390625" defaultRowHeight="12.75"/>
  <cols>
    <col min="1" max="1" width="6.875" style="1" customWidth="1"/>
    <col min="2" max="2" width="23.375" style="1" customWidth="1"/>
    <col min="3" max="3" width="13.125" style="1" customWidth="1"/>
    <col min="4" max="4" width="12.125" style="1" customWidth="1"/>
    <col min="5" max="5" width="12.875" style="1" customWidth="1"/>
    <col min="6" max="6" width="12.375" style="1" customWidth="1"/>
    <col min="7" max="7" width="12.75390625" style="1" customWidth="1"/>
    <col min="8" max="8" width="12.375" style="1" customWidth="1"/>
    <col min="9" max="9" width="12.25390625" style="1" customWidth="1"/>
    <col min="10" max="12" width="13.125" style="1" customWidth="1"/>
    <col min="13" max="13" width="13.00390625" style="1" customWidth="1"/>
    <col min="14" max="14" width="12.75390625" style="1" customWidth="1"/>
    <col min="15" max="15" width="14.875" style="1" customWidth="1"/>
    <col min="16" max="16" width="14.375" style="1" bestFit="1" customWidth="1"/>
    <col min="17" max="16384" width="9.125" style="1" customWidth="1"/>
  </cols>
  <sheetData>
    <row r="1" spans="1:13" ht="18">
      <c r="A1" s="421" t="s">
        <v>277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3:13" ht="13.5" thickBot="1">
      <c r="C2" s="133">
        <f aca="true" t="shared" si="0" ref="C2:L2">C7+C11+C12</f>
        <v>19890638.75</v>
      </c>
      <c r="D2" s="133">
        <f>D7+D11+D12</f>
        <v>24002323.43</v>
      </c>
      <c r="E2" s="133">
        <f t="shared" si="0"/>
        <v>30000000</v>
      </c>
      <c r="F2" s="133">
        <f t="shared" si="0"/>
        <v>30600000</v>
      </c>
      <c r="G2" s="133">
        <f t="shared" si="0"/>
        <v>29600000</v>
      </c>
      <c r="H2" s="133">
        <f t="shared" si="0"/>
        <v>30600000</v>
      </c>
      <c r="I2" s="133">
        <f t="shared" si="0"/>
        <v>30600000</v>
      </c>
      <c r="J2" s="133">
        <f t="shared" si="0"/>
        <v>30600000</v>
      </c>
      <c r="K2" s="133">
        <f t="shared" si="0"/>
        <v>30600000</v>
      </c>
      <c r="L2" s="133">
        <f t="shared" si="0"/>
        <v>30600000</v>
      </c>
      <c r="M2" s="36" t="s">
        <v>35</v>
      </c>
    </row>
    <row r="3" spans="1:13" ht="24.75" customHeight="1" thickBot="1">
      <c r="A3" s="442" t="s">
        <v>88</v>
      </c>
      <c r="B3" s="442" t="s">
        <v>0</v>
      </c>
      <c r="C3" s="444" t="s">
        <v>235</v>
      </c>
      <c r="D3" s="442" t="s">
        <v>149</v>
      </c>
      <c r="E3" s="446" t="s">
        <v>117</v>
      </c>
      <c r="F3" s="447"/>
      <c r="G3" s="447"/>
      <c r="H3" s="447"/>
      <c r="I3" s="447"/>
      <c r="J3" s="447"/>
      <c r="K3" s="447"/>
      <c r="L3" s="447"/>
      <c r="M3" s="448"/>
    </row>
    <row r="4" spans="1:13" ht="26.25" customHeight="1" thickBot="1">
      <c r="A4" s="443"/>
      <c r="B4" s="443"/>
      <c r="C4" s="445"/>
      <c r="D4" s="443"/>
      <c r="E4" s="26">
        <v>2011</v>
      </c>
      <c r="F4" s="26">
        <v>2012</v>
      </c>
      <c r="G4" s="26">
        <v>2013</v>
      </c>
      <c r="H4" s="26">
        <v>2014</v>
      </c>
      <c r="I4" s="26">
        <v>2015</v>
      </c>
      <c r="J4" s="26">
        <v>2016</v>
      </c>
      <c r="K4" s="26">
        <v>2017</v>
      </c>
      <c r="L4" s="26">
        <v>2018</v>
      </c>
      <c r="M4" s="1">
        <v>2019</v>
      </c>
    </row>
    <row r="5" spans="1:13" ht="7.5" customHeight="1" thickBo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/>
      <c r="H5" s="19"/>
      <c r="I5" s="19"/>
      <c r="J5" s="19"/>
      <c r="K5" s="19"/>
      <c r="L5" s="19"/>
      <c r="M5" s="19">
        <v>7</v>
      </c>
    </row>
    <row r="6" spans="1:14" ht="19.5" customHeight="1">
      <c r="A6" s="27" t="s">
        <v>7</v>
      </c>
      <c r="B6" s="171" t="s">
        <v>118</v>
      </c>
      <c r="C6" s="130">
        <v>19890707.9</v>
      </c>
      <c r="D6" s="130">
        <v>24002323.43</v>
      </c>
      <c r="E6" s="130">
        <v>30000000</v>
      </c>
      <c r="F6" s="130">
        <v>30600000</v>
      </c>
      <c r="G6" s="130">
        <v>29600000</v>
      </c>
      <c r="H6" s="130">
        <v>30600000</v>
      </c>
      <c r="I6" s="130">
        <v>30600000</v>
      </c>
      <c r="J6" s="130">
        <v>30600000</v>
      </c>
      <c r="K6" s="130">
        <v>30600000</v>
      </c>
      <c r="L6" s="130">
        <v>30600000</v>
      </c>
      <c r="M6" s="130">
        <v>30600000</v>
      </c>
      <c r="N6" s="81"/>
    </row>
    <row r="7" spans="1:14" ht="19.5" customHeight="1">
      <c r="A7" s="28" t="s">
        <v>119</v>
      </c>
      <c r="B7" s="132" t="s">
        <v>120</v>
      </c>
      <c r="C7" s="131">
        <v>5460573.63</v>
      </c>
      <c r="D7" s="131">
        <v>6895899.57</v>
      </c>
      <c r="E7" s="131">
        <v>7200000</v>
      </c>
      <c r="F7" s="131">
        <v>7500000</v>
      </c>
      <c r="G7" s="131">
        <v>7500000</v>
      </c>
      <c r="H7" s="131">
        <v>7600000</v>
      </c>
      <c r="I7" s="131">
        <v>7600000</v>
      </c>
      <c r="J7" s="131">
        <v>7600000</v>
      </c>
      <c r="K7" s="131">
        <v>7600000</v>
      </c>
      <c r="L7" s="131">
        <v>7600000</v>
      </c>
      <c r="M7" s="131">
        <v>7600000</v>
      </c>
      <c r="N7" s="81"/>
    </row>
    <row r="8" spans="1:14" ht="18.75" customHeight="1">
      <c r="A8" s="28" t="s">
        <v>8</v>
      </c>
      <c r="B8" s="132" t="s">
        <v>201</v>
      </c>
      <c r="C8" s="131">
        <v>2596371.13</v>
      </c>
      <c r="D8" s="131">
        <v>3162450</v>
      </c>
      <c r="E8" s="131">
        <v>3000000</v>
      </c>
      <c r="F8" s="131">
        <v>3500000</v>
      </c>
      <c r="G8" s="131">
        <v>3500000</v>
      </c>
      <c r="H8" s="131">
        <v>4000000</v>
      </c>
      <c r="I8" s="131">
        <v>4000000</v>
      </c>
      <c r="J8" s="131">
        <v>4000000</v>
      </c>
      <c r="K8" s="131">
        <v>4000000</v>
      </c>
      <c r="L8" s="131">
        <v>4000000</v>
      </c>
      <c r="M8" s="131">
        <v>4000000</v>
      </c>
      <c r="N8" s="81"/>
    </row>
    <row r="9" spans="1:14" ht="19.5" customHeight="1">
      <c r="A9" s="28" t="s">
        <v>9</v>
      </c>
      <c r="B9" s="132" t="s">
        <v>121</v>
      </c>
      <c r="C9" s="131">
        <v>221009.4</v>
      </c>
      <c r="D9" s="131">
        <v>1107500</v>
      </c>
      <c r="E9" s="131">
        <v>1200000</v>
      </c>
      <c r="F9" s="131">
        <v>1300000</v>
      </c>
      <c r="G9" s="131">
        <v>1300000</v>
      </c>
      <c r="H9" s="131">
        <v>1450000</v>
      </c>
      <c r="I9" s="131">
        <v>1450000</v>
      </c>
      <c r="J9" s="131">
        <v>1450000</v>
      </c>
      <c r="K9" s="131">
        <v>1450000</v>
      </c>
      <c r="L9" s="131">
        <v>1450000</v>
      </c>
      <c r="M9" s="131">
        <v>1450000</v>
      </c>
      <c r="N9" s="81"/>
    </row>
    <row r="10" spans="1:14" ht="19.5" customHeight="1">
      <c r="A10" s="27" t="s">
        <v>10</v>
      </c>
      <c r="B10" s="172" t="s">
        <v>122</v>
      </c>
      <c r="C10" s="130">
        <v>1715000</v>
      </c>
      <c r="D10" s="130">
        <v>1459700</v>
      </c>
      <c r="E10" s="130">
        <v>1750000</v>
      </c>
      <c r="F10" s="130">
        <v>1800000</v>
      </c>
      <c r="G10" s="130">
        <v>1800000</v>
      </c>
      <c r="H10" s="130">
        <v>2000000</v>
      </c>
      <c r="I10" s="130">
        <v>2000000</v>
      </c>
      <c r="J10" s="130">
        <v>2000000</v>
      </c>
      <c r="K10" s="130">
        <v>2000000</v>
      </c>
      <c r="L10" s="130">
        <v>2000000</v>
      </c>
      <c r="M10" s="130">
        <v>2000000</v>
      </c>
      <c r="N10" s="81"/>
    </row>
    <row r="11" spans="1:14" ht="19.5" customHeight="1">
      <c r="A11" s="27" t="s">
        <v>123</v>
      </c>
      <c r="B11" s="132" t="s">
        <v>124</v>
      </c>
      <c r="C11" s="131">
        <v>9688837</v>
      </c>
      <c r="D11" s="131">
        <v>9468028</v>
      </c>
      <c r="E11" s="131">
        <v>9600000</v>
      </c>
      <c r="F11" s="131">
        <v>9500000</v>
      </c>
      <c r="G11" s="131">
        <v>9500000</v>
      </c>
      <c r="H11" s="131">
        <v>10000000</v>
      </c>
      <c r="I11" s="131">
        <v>10000000</v>
      </c>
      <c r="J11" s="131">
        <v>10000000</v>
      </c>
      <c r="K11" s="131">
        <v>10000000</v>
      </c>
      <c r="L11" s="131">
        <v>10000000</v>
      </c>
      <c r="M11" s="131">
        <v>10000000</v>
      </c>
      <c r="N11" s="81"/>
    </row>
    <row r="12" spans="1:14" ht="24.75" customHeight="1">
      <c r="A12" s="27" t="s">
        <v>125</v>
      </c>
      <c r="B12" s="140" t="s">
        <v>281</v>
      </c>
      <c r="C12" s="131">
        <v>4741228.12</v>
      </c>
      <c r="D12" s="131">
        <v>7638395.86</v>
      </c>
      <c r="E12" s="131">
        <v>13200000</v>
      </c>
      <c r="F12" s="131">
        <v>13600000</v>
      </c>
      <c r="G12" s="131">
        <v>12600000</v>
      </c>
      <c r="H12" s="131">
        <v>13000000</v>
      </c>
      <c r="I12" s="131">
        <v>13000000</v>
      </c>
      <c r="J12" s="131">
        <v>13000000</v>
      </c>
      <c r="K12" s="131">
        <v>13000000</v>
      </c>
      <c r="L12" s="131">
        <v>13000000</v>
      </c>
      <c r="M12" s="131">
        <v>13000000</v>
      </c>
      <c r="N12" s="81"/>
    </row>
    <row r="13" spans="1:14" ht="19.5" customHeight="1">
      <c r="A13" s="27"/>
      <c r="B13" s="251" t="s">
        <v>282</v>
      </c>
      <c r="C13" s="102"/>
      <c r="D13" s="102">
        <v>2242569.95</v>
      </c>
      <c r="E13" s="102"/>
      <c r="F13" s="131"/>
      <c r="G13" s="131"/>
      <c r="H13" s="131"/>
      <c r="I13" s="131"/>
      <c r="J13" s="131"/>
      <c r="K13" s="131"/>
      <c r="L13" s="131"/>
      <c r="M13" s="131"/>
      <c r="N13" s="81"/>
    </row>
    <row r="14" spans="1:14" ht="19.5" customHeight="1">
      <c r="A14" s="27" t="s">
        <v>11</v>
      </c>
      <c r="B14" s="173" t="s">
        <v>126</v>
      </c>
      <c r="C14" s="131">
        <v>24141370.96</v>
      </c>
      <c r="D14" s="131">
        <v>28263202.01</v>
      </c>
      <c r="E14" s="131">
        <v>30000000</v>
      </c>
      <c r="F14" s="131">
        <v>27000000</v>
      </c>
      <c r="G14" s="131">
        <v>27000000</v>
      </c>
      <c r="H14" s="131">
        <v>28000000</v>
      </c>
      <c r="I14" s="131">
        <v>25000000</v>
      </c>
      <c r="J14" s="131">
        <v>25000000</v>
      </c>
      <c r="K14" s="131">
        <v>25000000</v>
      </c>
      <c r="L14" s="131">
        <v>30000000</v>
      </c>
      <c r="M14" s="131">
        <v>30000000</v>
      </c>
      <c r="N14" s="81"/>
    </row>
    <row r="15" spans="1:15" ht="19.5" customHeight="1">
      <c r="A15" s="27" t="s">
        <v>12</v>
      </c>
      <c r="B15" s="173" t="s">
        <v>127</v>
      </c>
      <c r="C15" s="131">
        <f aca="true" t="shared" si="1" ref="C15:M15">C16+C22+C27+C28</f>
        <v>1185159</v>
      </c>
      <c r="D15" s="131">
        <f t="shared" si="1"/>
        <v>2246960.2800000003</v>
      </c>
      <c r="E15" s="131">
        <f t="shared" si="1"/>
        <v>2779118.3500000006</v>
      </c>
      <c r="F15" s="131">
        <f t="shared" si="1"/>
        <v>4262917.35</v>
      </c>
      <c r="G15" s="131">
        <f t="shared" si="1"/>
        <v>2731836.84</v>
      </c>
      <c r="H15" s="131">
        <f t="shared" si="1"/>
        <v>2525458.83</v>
      </c>
      <c r="I15" s="131">
        <f t="shared" si="1"/>
        <v>2161372</v>
      </c>
      <c r="J15" s="131">
        <f t="shared" si="1"/>
        <v>1753631</v>
      </c>
      <c r="K15" s="131">
        <f t="shared" si="1"/>
        <v>1703000</v>
      </c>
      <c r="L15" s="131">
        <f t="shared" si="1"/>
        <v>880000</v>
      </c>
      <c r="M15" s="131">
        <f t="shared" si="1"/>
        <v>1010000</v>
      </c>
      <c r="N15" s="133">
        <f>SUM(E15:M15)</f>
        <v>19807334.369999997</v>
      </c>
      <c r="O15" s="81">
        <f>SUM(C15:N15)</f>
        <v>43046788.019999996</v>
      </c>
    </row>
    <row r="16" spans="1:15" ht="33.75" customHeight="1">
      <c r="A16" s="27" t="s">
        <v>119</v>
      </c>
      <c r="B16" s="174" t="s">
        <v>128</v>
      </c>
      <c r="C16" s="131">
        <f>C17+C18+C20</f>
        <v>1185159</v>
      </c>
      <c r="D16" s="131">
        <f>D17+D18+D20</f>
        <v>2205960.2800000003</v>
      </c>
      <c r="E16" s="131">
        <f>E17+E18+E20</f>
        <v>2259564.5700000003</v>
      </c>
      <c r="F16" s="131">
        <f>F17+F18+F20</f>
        <v>2239839.35</v>
      </c>
      <c r="G16" s="131">
        <f>G17+G18+G20+G27</f>
        <v>2075836.84</v>
      </c>
      <c r="H16" s="131">
        <f>H17+H18+H20+H27</f>
        <v>1857458.83</v>
      </c>
      <c r="I16" s="131">
        <f>I17+I18+I20+I27</f>
        <v>1477372</v>
      </c>
      <c r="J16" s="131">
        <f>J17+J18+J20+J27</f>
        <v>1183631</v>
      </c>
      <c r="K16" s="131">
        <f>K17+K18+K20+K27</f>
        <v>992000</v>
      </c>
      <c r="L16" s="131">
        <f>L17+L18+L20</f>
        <v>250000</v>
      </c>
      <c r="M16" s="131">
        <f>M17+M18+M20</f>
        <v>250000</v>
      </c>
      <c r="N16" s="133">
        <f>SUM(E16:M16)</f>
        <v>12585702.59</v>
      </c>
      <c r="O16" s="81">
        <f>SUM(C16:N16)</f>
        <v>28562524.46</v>
      </c>
    </row>
    <row r="17" spans="1:16" ht="31.5" customHeight="1">
      <c r="A17" s="27" t="s">
        <v>8</v>
      </c>
      <c r="B17" s="174" t="s">
        <v>129</v>
      </c>
      <c r="C17" s="154">
        <v>566159</v>
      </c>
      <c r="D17" s="153">
        <v>1660710.28</v>
      </c>
      <c r="E17" s="155">
        <v>1720564.57</v>
      </c>
      <c r="F17" s="131">
        <v>1785839.35</v>
      </c>
      <c r="G17" s="131">
        <v>1691836.84</v>
      </c>
      <c r="H17" s="131">
        <v>1511458.83</v>
      </c>
      <c r="I17" s="131">
        <v>1153624</v>
      </c>
      <c r="J17" s="131">
        <v>1023631</v>
      </c>
      <c r="K17" s="131">
        <v>855000</v>
      </c>
      <c r="L17" s="131">
        <v>250000</v>
      </c>
      <c r="M17" s="131">
        <v>250000</v>
      </c>
      <c r="N17" s="133">
        <f>SUM(E17:M17)</f>
        <v>10241954.59</v>
      </c>
      <c r="O17" s="45">
        <f>N17+D17</f>
        <v>11902664.87</v>
      </c>
      <c r="P17" s="81">
        <f>O17+C17</f>
        <v>12468823.87</v>
      </c>
    </row>
    <row r="18" spans="1:16" ht="114.75" customHeight="1">
      <c r="A18" s="27" t="s">
        <v>9</v>
      </c>
      <c r="B18" s="174" t="s">
        <v>130</v>
      </c>
      <c r="C18" s="131">
        <v>185000</v>
      </c>
      <c r="D18" s="131">
        <v>245250</v>
      </c>
      <c r="E18" s="131">
        <v>259000</v>
      </c>
      <c r="F18" s="131">
        <v>242000</v>
      </c>
      <c r="G18" s="131">
        <v>191000</v>
      </c>
      <c r="H18" s="131">
        <v>191000</v>
      </c>
      <c r="I18" s="131">
        <v>180748</v>
      </c>
      <c r="J18" s="131"/>
      <c r="K18" s="132"/>
      <c r="L18" s="132"/>
      <c r="M18" s="175"/>
      <c r="N18" s="153">
        <f>SUM(E18:M18)</f>
        <v>1063748</v>
      </c>
      <c r="O18" s="81">
        <f>N18+D18</f>
        <v>1308998</v>
      </c>
      <c r="P18" s="81">
        <f>O18+C18</f>
        <v>1493998</v>
      </c>
    </row>
    <row r="19" spans="1:16" ht="18" customHeight="1">
      <c r="A19" s="27"/>
      <c r="B19" s="174"/>
      <c r="C19" s="131"/>
      <c r="D19" s="131"/>
      <c r="E19" s="131"/>
      <c r="F19" s="131"/>
      <c r="G19" s="131"/>
      <c r="H19" s="131"/>
      <c r="I19" s="131"/>
      <c r="J19" s="131"/>
      <c r="K19" s="132"/>
      <c r="L19" s="132"/>
      <c r="M19" s="175"/>
      <c r="N19" s="153">
        <f>SUM(N17:N18)</f>
        <v>11305702.59</v>
      </c>
      <c r="O19" s="153">
        <f>SUM(O17:O18)</f>
        <v>13211662.87</v>
      </c>
      <c r="P19" s="153">
        <f>SUM(P17:P18)</f>
        <v>13962821.87</v>
      </c>
    </row>
    <row r="20" spans="1:15" ht="19.5" customHeight="1">
      <c r="A20" s="27" t="s">
        <v>10</v>
      </c>
      <c r="B20" s="132" t="s">
        <v>131</v>
      </c>
      <c r="C20" s="131">
        <v>434000</v>
      </c>
      <c r="D20" s="131">
        <v>300000</v>
      </c>
      <c r="E20" s="131">
        <v>280000</v>
      </c>
      <c r="F20" s="131">
        <v>212000</v>
      </c>
      <c r="G20" s="131">
        <v>158000</v>
      </c>
      <c r="H20" s="131">
        <v>95000</v>
      </c>
      <c r="I20" s="131">
        <v>43000</v>
      </c>
      <c r="J20" s="131">
        <v>20000</v>
      </c>
      <c r="K20" s="131">
        <v>6000</v>
      </c>
      <c r="L20" s="131"/>
      <c r="M20" s="154"/>
      <c r="N20" s="153">
        <f>SUM(D20:M20)</f>
        <v>1114000</v>
      </c>
      <c r="O20" s="81"/>
    </row>
    <row r="21" spans="1:14" ht="19.5" customHeight="1">
      <c r="A21" s="27"/>
      <c r="B21" s="101" t="s">
        <v>189</v>
      </c>
      <c r="C21" s="102">
        <v>126100</v>
      </c>
      <c r="D21" s="102">
        <v>47900</v>
      </c>
      <c r="E21" s="102">
        <v>32600</v>
      </c>
      <c r="F21" s="102">
        <v>22800</v>
      </c>
      <c r="G21" s="101">
        <v>14300</v>
      </c>
      <c r="H21" s="101">
        <v>8200</v>
      </c>
      <c r="I21" s="101">
        <v>2400</v>
      </c>
      <c r="J21" s="101"/>
      <c r="K21" s="101"/>
      <c r="L21" s="101"/>
      <c r="M21" s="152"/>
      <c r="N21" s="153">
        <f>SUM(D21:M21)</f>
        <v>128200</v>
      </c>
    </row>
    <row r="22" spans="1:15" ht="33" customHeight="1">
      <c r="A22" s="27" t="s">
        <v>123</v>
      </c>
      <c r="B22" s="174" t="s">
        <v>132</v>
      </c>
      <c r="C22" s="131">
        <f aca="true" t="shared" si="2" ref="C22:M22">C23+C24+C25</f>
        <v>0</v>
      </c>
      <c r="D22" s="131">
        <f>D23+D24+D25</f>
        <v>41000</v>
      </c>
      <c r="E22" s="131">
        <f t="shared" si="2"/>
        <v>396257.78</v>
      </c>
      <c r="F22" s="131">
        <f t="shared" si="2"/>
        <v>439000</v>
      </c>
      <c r="G22" s="131">
        <f t="shared" si="2"/>
        <v>621000</v>
      </c>
      <c r="H22" s="131">
        <f t="shared" si="2"/>
        <v>608000</v>
      </c>
      <c r="I22" s="176">
        <f t="shared" si="2"/>
        <v>584000</v>
      </c>
      <c r="J22" s="131">
        <f t="shared" si="2"/>
        <v>430000</v>
      </c>
      <c r="K22" s="131">
        <f t="shared" si="2"/>
        <v>580000</v>
      </c>
      <c r="L22" s="131">
        <f t="shared" si="2"/>
        <v>630000</v>
      </c>
      <c r="M22" s="131">
        <f t="shared" si="2"/>
        <v>760000</v>
      </c>
      <c r="N22" s="153">
        <f>SUM(E22:M22)</f>
        <v>5048257.78</v>
      </c>
      <c r="O22" s="81">
        <f>N22+D22</f>
        <v>5089257.78</v>
      </c>
    </row>
    <row r="23" spans="1:16" ht="28.5" customHeight="1">
      <c r="A23" s="27" t="s">
        <v>8</v>
      </c>
      <c r="B23" s="174" t="s">
        <v>129</v>
      </c>
      <c r="C23" s="131"/>
      <c r="D23" s="131">
        <v>0</v>
      </c>
      <c r="E23" s="131">
        <v>9687.72</v>
      </c>
      <c r="F23" s="131">
        <v>11000</v>
      </c>
      <c r="G23" s="131">
        <v>100000</v>
      </c>
      <c r="H23" s="131">
        <v>100000</v>
      </c>
      <c r="I23" s="131">
        <v>100000</v>
      </c>
      <c r="J23" s="131">
        <v>100000</v>
      </c>
      <c r="K23" s="131">
        <v>300000</v>
      </c>
      <c r="L23" s="131">
        <v>500000</v>
      </c>
      <c r="M23" s="154">
        <v>700000</v>
      </c>
      <c r="N23" s="153">
        <f>SUM(E23:M23)</f>
        <v>1920687.72</v>
      </c>
      <c r="O23" s="81"/>
      <c r="P23" s="81">
        <v>5223456.17</v>
      </c>
    </row>
    <row r="24" spans="1:16" ht="81" customHeight="1">
      <c r="A24" s="27" t="s">
        <v>9</v>
      </c>
      <c r="B24" s="174" t="s">
        <v>130</v>
      </c>
      <c r="C24" s="131"/>
      <c r="D24" s="131"/>
      <c r="E24" s="131">
        <v>51570.06</v>
      </c>
      <c r="F24" s="131">
        <v>100000</v>
      </c>
      <c r="G24" s="131">
        <v>200000</v>
      </c>
      <c r="H24" s="131">
        <v>200000</v>
      </c>
      <c r="I24" s="131">
        <v>200000</v>
      </c>
      <c r="J24" s="131">
        <v>100000</v>
      </c>
      <c r="K24" s="131">
        <v>100000</v>
      </c>
      <c r="L24" s="131">
        <v>0</v>
      </c>
      <c r="M24" s="154">
        <v>0</v>
      </c>
      <c r="N24" s="153">
        <f>SUM(E24:M24)</f>
        <v>951570.06</v>
      </c>
      <c r="O24" s="81">
        <f>N24+N23+N18+N17</f>
        <v>14177960.370000001</v>
      </c>
      <c r="P24" s="81"/>
    </row>
    <row r="25" spans="1:16" ht="19.5" customHeight="1">
      <c r="A25" s="27" t="s">
        <v>10</v>
      </c>
      <c r="B25" s="132" t="s">
        <v>131</v>
      </c>
      <c r="C25" s="131"/>
      <c r="D25" s="131">
        <v>41000</v>
      </c>
      <c r="E25" s="131">
        <v>335000</v>
      </c>
      <c r="F25" s="131">
        <v>328000</v>
      </c>
      <c r="G25" s="131">
        <v>321000</v>
      </c>
      <c r="H25" s="131">
        <v>308000</v>
      </c>
      <c r="I25" s="131">
        <v>284000</v>
      </c>
      <c r="J25" s="131">
        <v>230000</v>
      </c>
      <c r="K25" s="131">
        <v>180000</v>
      </c>
      <c r="L25" s="131">
        <v>130000</v>
      </c>
      <c r="M25" s="131">
        <v>60000</v>
      </c>
      <c r="N25" s="133">
        <f>SUM(N23:N24)</f>
        <v>2872257.7800000003</v>
      </c>
      <c r="O25" s="81">
        <f>D25+E25+F25+G25+H25+I25+J25+K25+L25+M25</f>
        <v>2217000</v>
      </c>
      <c r="P25" s="81" t="s">
        <v>131</v>
      </c>
    </row>
    <row r="26" spans="1:16" ht="19.5" customHeight="1">
      <c r="A26" s="27"/>
      <c r="B26" s="101" t="s">
        <v>190</v>
      </c>
      <c r="C26" s="102"/>
      <c r="D26" s="102">
        <v>37500</v>
      </c>
      <c r="E26" s="102">
        <v>114220</v>
      </c>
      <c r="F26" s="102">
        <v>103000</v>
      </c>
      <c r="G26" s="102">
        <v>111250</v>
      </c>
      <c r="H26" s="102">
        <v>105000</v>
      </c>
      <c r="I26" s="102">
        <v>93750</v>
      </c>
      <c r="J26" s="102">
        <v>81250</v>
      </c>
      <c r="K26" s="102">
        <v>62500</v>
      </c>
      <c r="L26" s="102">
        <v>250000</v>
      </c>
      <c r="M26" s="102"/>
      <c r="N26" s="81">
        <f>SUM(D26:M26)</f>
        <v>958470</v>
      </c>
      <c r="O26" s="81">
        <f>N26</f>
        <v>958470</v>
      </c>
      <c r="P26" s="1" t="s">
        <v>232</v>
      </c>
    </row>
    <row r="27" spans="1:14" ht="19.5" customHeight="1">
      <c r="A27" s="27" t="s">
        <v>125</v>
      </c>
      <c r="B27" s="139" t="s">
        <v>133</v>
      </c>
      <c r="C27" s="131">
        <v>0</v>
      </c>
      <c r="D27" s="131">
        <v>0</v>
      </c>
      <c r="E27" s="129">
        <v>123296</v>
      </c>
      <c r="F27" s="129">
        <v>1584078</v>
      </c>
      <c r="G27" s="129">
        <v>35000</v>
      </c>
      <c r="H27" s="129">
        <v>60000</v>
      </c>
      <c r="I27" s="129">
        <v>100000</v>
      </c>
      <c r="J27" s="129">
        <v>140000</v>
      </c>
      <c r="K27" s="129">
        <v>131000</v>
      </c>
      <c r="L27" s="129">
        <v>0</v>
      </c>
      <c r="M27" s="129">
        <v>0</v>
      </c>
      <c r="N27" s="134">
        <f>SUM(E27:M27)</f>
        <v>2173374</v>
      </c>
    </row>
    <row r="28" spans="1:13" ht="19.5" customHeight="1">
      <c r="A28" s="27" t="s">
        <v>134</v>
      </c>
      <c r="B28" s="139" t="s">
        <v>18</v>
      </c>
      <c r="C28" s="131">
        <v>0</v>
      </c>
      <c r="D28" s="131">
        <v>0</v>
      </c>
      <c r="E28" s="131">
        <v>0</v>
      </c>
      <c r="F28" s="131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</row>
    <row r="29" spans="1:13" ht="14.25" customHeight="1">
      <c r="A29" s="27" t="s">
        <v>34</v>
      </c>
      <c r="B29" s="173" t="s">
        <v>135</v>
      </c>
      <c r="C29" s="131">
        <f aca="true" t="shared" si="3" ref="C29:M29">C6-C14</f>
        <v>-4250663.060000002</v>
      </c>
      <c r="D29" s="131">
        <f t="shared" si="3"/>
        <v>-4260878.580000002</v>
      </c>
      <c r="E29" s="131">
        <f t="shared" si="3"/>
        <v>0</v>
      </c>
      <c r="F29" s="131">
        <f t="shared" si="3"/>
        <v>3600000</v>
      </c>
      <c r="G29" s="131">
        <f t="shared" si="3"/>
        <v>2600000</v>
      </c>
      <c r="H29" s="131">
        <f t="shared" si="3"/>
        <v>2600000</v>
      </c>
      <c r="I29" s="131">
        <f t="shared" si="3"/>
        <v>5600000</v>
      </c>
      <c r="J29" s="131">
        <f t="shared" si="3"/>
        <v>5600000</v>
      </c>
      <c r="K29" s="131">
        <f t="shared" si="3"/>
        <v>5600000</v>
      </c>
      <c r="L29" s="131">
        <f t="shared" si="3"/>
        <v>600000</v>
      </c>
      <c r="M29" s="131">
        <f t="shared" si="3"/>
        <v>600000</v>
      </c>
    </row>
    <row r="30" spans="1:16" ht="29.25" customHeight="1">
      <c r="A30" s="27" t="s">
        <v>136</v>
      </c>
      <c r="B30" s="177" t="s">
        <v>137</v>
      </c>
      <c r="C30" s="131">
        <v>9917081.79</v>
      </c>
      <c r="D30" s="131">
        <f>O19+N23+N24-D17-D18-D24-D23</f>
        <v>14177960.370000001</v>
      </c>
      <c r="E30" s="131">
        <f aca="true" t="shared" si="4" ref="E30:M30">D30-E17-E18-E23-E24</f>
        <v>12137138.02</v>
      </c>
      <c r="F30" s="131">
        <f t="shared" si="4"/>
        <v>9998298.67</v>
      </c>
      <c r="G30" s="131">
        <f t="shared" si="4"/>
        <v>7815461.83</v>
      </c>
      <c r="H30" s="131">
        <f t="shared" si="4"/>
        <v>5813003</v>
      </c>
      <c r="I30" s="131">
        <f t="shared" si="4"/>
        <v>4178631</v>
      </c>
      <c r="J30" s="131">
        <f t="shared" si="4"/>
        <v>2955000</v>
      </c>
      <c r="K30" s="131">
        <f t="shared" si="4"/>
        <v>1700000</v>
      </c>
      <c r="L30" s="131">
        <f t="shared" si="4"/>
        <v>950000</v>
      </c>
      <c r="M30" s="131">
        <f t="shared" si="4"/>
        <v>0</v>
      </c>
      <c r="N30" s="131"/>
      <c r="O30" s="131">
        <f>N30+Z22-O17</f>
        <v>-11902664.87</v>
      </c>
      <c r="P30" s="131"/>
    </row>
    <row r="31" spans="1:13" ht="70.5" customHeight="1">
      <c r="A31" s="27" t="s">
        <v>8</v>
      </c>
      <c r="B31" s="174" t="s">
        <v>138</v>
      </c>
      <c r="C31" s="131">
        <v>1308998</v>
      </c>
      <c r="D31" s="131">
        <f>C31+N24-D18</f>
        <v>2015318.06</v>
      </c>
      <c r="E31" s="131">
        <f aca="true" t="shared" si="5" ref="E31:L31">D31-E24-E18</f>
        <v>1704748</v>
      </c>
      <c r="F31" s="131">
        <f t="shared" si="5"/>
        <v>1362748</v>
      </c>
      <c r="G31" s="131">
        <f t="shared" si="5"/>
        <v>971748</v>
      </c>
      <c r="H31" s="131">
        <f t="shared" si="5"/>
        <v>580748</v>
      </c>
      <c r="I31" s="131">
        <f t="shared" si="5"/>
        <v>200000</v>
      </c>
      <c r="J31" s="131">
        <f t="shared" si="5"/>
        <v>100000</v>
      </c>
      <c r="K31" s="131">
        <f t="shared" si="5"/>
        <v>0</v>
      </c>
      <c r="L31" s="131">
        <f t="shared" si="5"/>
        <v>0</v>
      </c>
      <c r="M31" s="131"/>
    </row>
    <row r="32" spans="1:14" ht="42" customHeight="1">
      <c r="A32" s="27" t="s">
        <v>139</v>
      </c>
      <c r="B32" s="177" t="s">
        <v>226</v>
      </c>
      <c r="C32" s="131">
        <f aca="true" t="shared" si="6" ref="C32:M32">C30/C6*100</f>
        <v>49.85786247456783</v>
      </c>
      <c r="D32" s="131">
        <f t="shared" si="6"/>
        <v>59.069116418451664</v>
      </c>
      <c r="E32" s="131">
        <f t="shared" si="6"/>
        <v>40.45712673333333</v>
      </c>
      <c r="F32" s="131">
        <f t="shared" si="6"/>
        <v>32.67417866013072</v>
      </c>
      <c r="G32" s="131">
        <f t="shared" si="6"/>
        <v>26.40358726351351</v>
      </c>
      <c r="H32" s="131">
        <f t="shared" si="6"/>
        <v>18.996741830065357</v>
      </c>
      <c r="I32" s="131">
        <f t="shared" si="6"/>
        <v>13.655656862745097</v>
      </c>
      <c r="J32" s="131">
        <f t="shared" si="6"/>
        <v>9.65686274509804</v>
      </c>
      <c r="K32" s="131">
        <f t="shared" si="6"/>
        <v>5.555555555555555</v>
      </c>
      <c r="L32" s="131">
        <f t="shared" si="6"/>
        <v>3.104575163398693</v>
      </c>
      <c r="M32" s="131">
        <f t="shared" si="6"/>
        <v>0</v>
      </c>
      <c r="N32" s="243">
        <f>SUM(D32:M32)</f>
        <v>209.57340123229196</v>
      </c>
    </row>
    <row r="33" spans="1:14" ht="52.5" customHeight="1">
      <c r="A33" s="27" t="s">
        <v>140</v>
      </c>
      <c r="B33" s="177" t="s">
        <v>227</v>
      </c>
      <c r="C33" s="131">
        <f aca="true" t="shared" si="7" ref="C33:M33">C15/C6*100</f>
        <v>5.958355056835359</v>
      </c>
      <c r="D33" s="131">
        <f t="shared" si="7"/>
        <v>9.361428224034228</v>
      </c>
      <c r="E33" s="131">
        <f t="shared" si="7"/>
        <v>9.263727833333334</v>
      </c>
      <c r="F33" s="131">
        <f t="shared" si="7"/>
        <v>13.93110245098039</v>
      </c>
      <c r="G33" s="131">
        <f t="shared" si="7"/>
        <v>9.229178513513512</v>
      </c>
      <c r="H33" s="131">
        <f t="shared" si="7"/>
        <v>8.253133431372548</v>
      </c>
      <c r="I33" s="131">
        <f t="shared" si="7"/>
        <v>7.063307189542484</v>
      </c>
      <c r="J33" s="131">
        <f t="shared" si="7"/>
        <v>5.730820261437908</v>
      </c>
      <c r="K33" s="131">
        <f t="shared" si="7"/>
        <v>5.565359477124183</v>
      </c>
      <c r="L33" s="131">
        <f t="shared" si="7"/>
        <v>2.8758169934640523</v>
      </c>
      <c r="M33" s="131">
        <f t="shared" si="7"/>
        <v>3.300653594771242</v>
      </c>
      <c r="N33" s="244">
        <f>SUM(D33:M33)</f>
        <v>74.5745279695739</v>
      </c>
    </row>
    <row r="34" spans="1:14" ht="38.25" customHeight="1">
      <c r="A34" s="27" t="s">
        <v>141</v>
      </c>
      <c r="B34" s="177" t="s">
        <v>228</v>
      </c>
      <c r="C34" s="131">
        <f aca="true" t="shared" si="8" ref="C34:M34">(C30-C31)/C6*100</f>
        <v>43.27691016969788</v>
      </c>
      <c r="D34" s="131">
        <f t="shared" si="8"/>
        <v>50.67277068185061</v>
      </c>
      <c r="E34" s="131">
        <f t="shared" si="8"/>
        <v>34.7746334</v>
      </c>
      <c r="F34" s="131">
        <f t="shared" si="8"/>
        <v>28.22075382352941</v>
      </c>
      <c r="G34" s="131">
        <f t="shared" si="8"/>
        <v>23.12065483108108</v>
      </c>
      <c r="H34" s="131">
        <f t="shared" si="8"/>
        <v>17.09887254901961</v>
      </c>
      <c r="I34" s="131">
        <f t="shared" si="8"/>
        <v>13.00206209150327</v>
      </c>
      <c r="J34" s="131">
        <f t="shared" si="8"/>
        <v>9.330065359477125</v>
      </c>
      <c r="K34" s="131">
        <f t="shared" si="8"/>
        <v>5.555555555555555</v>
      </c>
      <c r="L34" s="131">
        <f t="shared" si="8"/>
        <v>3.104575163398693</v>
      </c>
      <c r="M34" s="131">
        <f t="shared" si="8"/>
        <v>0</v>
      </c>
      <c r="N34" s="244">
        <f>SUM(D34:M34)</f>
        <v>184.87994345541532</v>
      </c>
    </row>
    <row r="35" spans="1:14" ht="65.25" customHeight="1" thickBot="1">
      <c r="A35" s="29" t="s">
        <v>142</v>
      </c>
      <c r="B35" s="178" t="s">
        <v>229</v>
      </c>
      <c r="C35" s="179">
        <f aca="true" t="shared" si="9" ref="C35:M35">(C15-C18-C21-C24-C26)/C6*100</f>
        <v>4.394308158333571</v>
      </c>
      <c r="D35" s="179">
        <f t="shared" si="9"/>
        <v>7.983853253159835</v>
      </c>
      <c r="E35" s="179">
        <f t="shared" si="9"/>
        <v>7.739094300000001</v>
      </c>
      <c r="F35" s="179">
        <f t="shared" si="9"/>
        <v>12.40234428104575</v>
      </c>
      <c r="G35" s="179">
        <f t="shared" si="9"/>
        <v>7.484077162162162</v>
      </c>
      <c r="H35" s="179">
        <f t="shared" si="9"/>
        <v>6.605421013071895</v>
      </c>
      <c r="I35" s="179">
        <f t="shared" si="9"/>
        <v>5.504816993464052</v>
      </c>
      <c r="J35" s="179">
        <f t="shared" si="9"/>
        <v>5.1385</v>
      </c>
      <c r="K35" s="179">
        <f t="shared" si="9"/>
        <v>5.034313725490196</v>
      </c>
      <c r="L35" s="179">
        <f t="shared" si="9"/>
        <v>2.0588235294117645</v>
      </c>
      <c r="M35" s="179">
        <f t="shared" si="9"/>
        <v>3.300653594771242</v>
      </c>
      <c r="N35" s="244">
        <f>SUM(D35:M35)</f>
        <v>63.251897852576896</v>
      </c>
    </row>
    <row r="36" spans="1:13" ht="103.5" customHeight="1">
      <c r="A36" s="156"/>
      <c r="B36" s="441" t="s">
        <v>283</v>
      </c>
      <c r="C36" s="416"/>
      <c r="D36" s="416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3" ht="79.5" customHeight="1">
      <c r="A37" s="156"/>
      <c r="B37" s="15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ht="79.5" customHeight="1">
      <c r="A38" s="156"/>
      <c r="B38" s="15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</sheetData>
  <sheetProtection/>
  <mergeCells count="7">
    <mergeCell ref="B36:D36"/>
    <mergeCell ref="A1:M1"/>
    <mergeCell ref="E3:M3"/>
    <mergeCell ref="C3:C4"/>
    <mergeCell ref="B3:B4"/>
    <mergeCell ref="A3:A4"/>
    <mergeCell ref="D3:D4"/>
  </mergeCells>
  <printOptions horizontalCentered="1" verticalCentered="1"/>
  <pageMargins left="0.1968503937007874" right="0.3937007874015748" top="0.7874015748031497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8 a]
do Uchwały Rady Miejskiej w Jezioranach  Nr XXXV/ 410/2010 z dnia 31 sierpnia  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2010-10-18T12:42:29Z</cp:lastPrinted>
  <dcterms:created xsi:type="dcterms:W3CDTF">1998-12-09T13:02:10Z</dcterms:created>
  <dcterms:modified xsi:type="dcterms:W3CDTF">2010-10-18T12:42:32Z</dcterms:modified>
  <cp:category/>
  <cp:version/>
  <cp:contentType/>
  <cp:contentStatus/>
</cp:coreProperties>
</file>