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6"/>
  </bookViews>
  <sheets>
    <sheet name="4 " sheetId="1" r:id="rId1"/>
    <sheet name="6" sheetId="2" r:id="rId2"/>
    <sheet name="6a" sheetId="3" r:id="rId3"/>
    <sheet name="5" sheetId="4" r:id="rId4"/>
    <sheet name="7" sheetId="5" r:id="rId5"/>
    <sheet name="8" sheetId="6" r:id="rId6"/>
    <sheet name="8a" sheetId="7" r:id="rId7"/>
  </sheets>
  <definedNames/>
  <calcPr fullCalcOnLoad="1"/>
</workbook>
</file>

<file path=xl/sharedStrings.xml><?xml version="1.0" encoding="utf-8"?>
<sst xmlns="http://schemas.openxmlformats.org/spreadsheetml/2006/main" count="645" uniqueCount="286">
  <si>
    <t>Wyszczególnienie</t>
  </si>
  <si>
    <t>4.</t>
  </si>
  <si>
    <t>Dział</t>
  </si>
  <si>
    <t>Rozdział</t>
  </si>
  <si>
    <t>§</t>
  </si>
  <si>
    <t>Treść</t>
  </si>
  <si>
    <t>w tym:</t>
  </si>
  <si>
    <t>I.</t>
  </si>
  <si>
    <t>1.</t>
  </si>
  <si>
    <t>2.</t>
  </si>
  <si>
    <t>3.</t>
  </si>
  <si>
    <t>II.</t>
  </si>
  <si>
    <t>III.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</si>
  <si>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</si>
  <si>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</si>
  <si>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</si>
  <si>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</si>
  <si>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</si>
  <si>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</si>
  <si>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</si>
  <si>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</si>
  <si>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</si>
  <si>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</si>
  <si>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</si>
  <si>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</si>
  <si>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</si>
  <si>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</si>
  <si>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</si>
  <si>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</si>
  <si>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</si>
  <si>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</si>
  <si>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</si>
  <si>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</si>
  <si>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</si>
  <si>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IV.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</si>
  <si>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</si>
  <si>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</si>
  <si>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</si>
  <si>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</si>
  <si>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</si>
  <si>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</si>
  <si>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</si>
  <si>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</si>
  <si>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</si>
  <si>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</si>
  <si>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</si>
  <si>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</si>
  <si>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</si>
  <si>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</si>
  <si>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</si>
  <si>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</si>
  <si>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</si>
  <si>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</si>
  <si>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</si>
  <si>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</si>
  <si>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</si>
  <si>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</si>
  <si>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</si>
  <si>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</si>
  <si>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</si>
  <si>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</si>
  <si>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</si>
  <si>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</si>
  <si>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</si>
  <si>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</si>
  <si>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</si>
  <si>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</si>
  <si>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</si>
  <si>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</si>
  <si>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</si>
  <si>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</si>
  <si>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</si>
  <si>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</si>
  <si>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</si>
  <si>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</si>
  <si>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</si>
  <si>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wynagrodzenia</t>
  </si>
  <si>
    <t>pochodne od wynagrodzeń</t>
  </si>
  <si>
    <t>dotacje</t>
  </si>
  <si>
    <t>Wydatki
bieżące</t>
  </si>
  <si>
    <t>Wydatki
majątkowe</t>
  </si>
  <si>
    <t>Dochody ogółem</t>
  </si>
  <si>
    <t>Środki
z budżetu krajowego</t>
  </si>
  <si>
    <t>Środki
z budżetu UE</t>
  </si>
  <si>
    <t>pożyczki
i kredyty</t>
  </si>
  <si>
    <t>Wydatki
w okresie realizacji Projektu (całkowita wartość Projektu)
(6+7)</t>
  </si>
  <si>
    <t>§*</t>
  </si>
  <si>
    <t>Klasyfikacja (dział, rozdział,
paragraf)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</si>
  <si>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</si>
  <si>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</si>
  <si>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</si>
  <si>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</si>
  <si>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</si>
  <si>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</si>
  <si>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</si>
  <si>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</si>
  <si>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</si>
  <si>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</si>
  <si>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</si>
  <si>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</si>
  <si>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</si>
  <si>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</si>
  <si>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</si>
  <si>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</si>
  <si>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</si>
  <si>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</si>
  <si>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</si>
  <si>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</si>
  <si>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</si>
  <si>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</si>
  <si>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</si>
  <si>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</si>
  <si>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</si>
  <si>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</si>
  <si>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</si>
  <si>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</si>
  <si>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</si>
  <si>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Lata spłaty kredytu/pożyczki</t>
  </si>
  <si>
    <t>Dochody ogółem:(A+B+C)</t>
  </si>
  <si>
    <t>A.</t>
  </si>
  <si>
    <t>Dochody własne, w tym:</t>
  </si>
  <si>
    <t>z majątku jednostki</t>
  </si>
  <si>
    <t>z udziału w podatkach</t>
  </si>
  <si>
    <t>B.</t>
  </si>
  <si>
    <t>Subwencje</t>
  </si>
  <si>
    <t>C.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</si>
  <si>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</si>
  <si>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</si>
  <si>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</si>
  <si>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</si>
  <si>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</si>
  <si>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</si>
  <si>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</si>
  <si>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</si>
  <si>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</si>
  <si>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</si>
  <si>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</si>
  <si>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</si>
  <si>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</si>
  <si>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</si>
  <si>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</si>
  <si>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</si>
  <si>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</si>
  <si>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2010 r.</t>
  </si>
  <si>
    <t>2011 r.</t>
  </si>
  <si>
    <t>Dochody i wydatki związane z realizacją zadań realizowanych na podstawie umów lub porozumień między jednostkami samorządu terytorialnego w 2010 r.</t>
  </si>
  <si>
    <t>Dochody
ogółem</t>
  </si>
  <si>
    <t>Prognoza kwoty długu gminy na rok 2010 i lata następne</t>
  </si>
  <si>
    <t>31.12.2009 r.</t>
  </si>
  <si>
    <t>Plan na 2010 r.</t>
  </si>
  <si>
    <t>2012 r.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</si>
  <si>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</si>
  <si>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2012 r.***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</si>
  <si>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sieci wodociądgowej w Studziance"</t>
  </si>
  <si>
    <t>1.5</t>
  </si>
  <si>
    <t>1.6</t>
  </si>
  <si>
    <t>1.7</t>
  </si>
  <si>
    <t>1.8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</si>
  <si>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we Franknowie"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</si>
  <si>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 Radostowie"</t>
  </si>
  <si>
    <t>Regionalny Program Operacyjny Warmia - Mazury 2007-2013, Oś 3 infrastruktura Społeczna Działanie 3.1 Inwestycje w infrastrukturę edukacyjną  "Wyposażenie Szkoły Podstawowej w Jezioranach w sprzęt i pomoce naukowe optymalizujące procesy kształcenia"</t>
  </si>
  <si>
    <t>801-80101</t>
  </si>
  <si>
    <t>801-80104</t>
  </si>
  <si>
    <t>2.3</t>
  </si>
  <si>
    <t>801-80110</t>
  </si>
  <si>
    <t>2.4</t>
  </si>
  <si>
    <t>801-80130</t>
  </si>
  <si>
    <t>2.5</t>
  </si>
  <si>
    <t>2.6</t>
  </si>
  <si>
    <t>Program</t>
  </si>
  <si>
    <t>Priorytet</t>
  </si>
  <si>
    <t>Działanie</t>
  </si>
  <si>
    <t>Nazwa projektu</t>
  </si>
  <si>
    <t>Razem wydatki</t>
  </si>
  <si>
    <t>2010 r</t>
  </si>
  <si>
    <t>2011 r</t>
  </si>
  <si>
    <t>2.7</t>
  </si>
  <si>
    <t>2012r</t>
  </si>
  <si>
    <t>2.8</t>
  </si>
  <si>
    <t>2.9</t>
  </si>
  <si>
    <t>2.10</t>
  </si>
  <si>
    <t>2.11</t>
  </si>
  <si>
    <t>PROGAM ROZWOJU OBSZARÓW WIEJSKICH NA LATA 2007-2013  Działanie 4.1/413 "Wdrażanie Lokalnych Strategii Rozwoju"                                                                                                                                                                             "Zakup wyposażenia do świetlicy wiejskiej w Kikitach"</t>
  </si>
  <si>
    <t>PROGAM ROZWOJU OBSZARÓW WIEJSKICH NA LATA 2007-2013  Działanie 4.1/413 "Wdrażanie Lokalnych Strategii Rozwoju"                                                                                                                                                                             "Zakup wyposażenia do świetlicy wiejskiej w Olszewniku"</t>
  </si>
  <si>
    <t>1.9</t>
  </si>
  <si>
    <t>1.11</t>
  </si>
  <si>
    <t>853-85395</t>
  </si>
  <si>
    <t>754-75495</t>
  </si>
  <si>
    <t>2009r</t>
  </si>
  <si>
    <t>w tym odsetki UE</t>
  </si>
  <si>
    <t>w tym UE</t>
  </si>
  <si>
    <t>Społeczeństwo oparte na Wiedzy "Nowe Media" w sprawie realizacji projektu "Warmińsko - Mazurski Bank Danych -                                                                                                                                                Pilotażowa implementacja dyrektywy INSPIRE w regionie"</t>
  </si>
  <si>
    <t>PROGRAM UCZENIE SIĘ PRZEZ CAŁE ŻYCIE COMENIUS PARTNERSKI PROJEKT COMENIUS</t>
  </si>
  <si>
    <t>OGÓŁEM</t>
  </si>
  <si>
    <t>921-92109-6228,6229</t>
  </si>
  <si>
    <t>921-92109-2488,2489</t>
  </si>
  <si>
    <t>1.12</t>
  </si>
  <si>
    <t>1.13</t>
  </si>
  <si>
    <t>700-70005-6058,6059</t>
  </si>
  <si>
    <t>700-70005-6068,6069</t>
  </si>
  <si>
    <t>Budżet 2010</t>
  </si>
  <si>
    <t>12.195.160,55-1.672.376,42= 10.522.784,13 - 1.347,505=9.175.279,13</t>
  </si>
  <si>
    <t>z podatków i  opłat</t>
  </si>
  <si>
    <t>Regionalny Program Operacyjny Warmia - Mazury 2007-2013, Oś 3 infrastruktura Społeczna Działanie 3.1 Inwestycje w infrastrukturę edukacyjną  "Wyposażenie Szkoły Podstawowej we Franknowie w sprzęt i pomoce naukowe optymalizujące procesy kształcenia"</t>
  </si>
  <si>
    <t>,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</si>
  <si>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Krokowo Lekity Jeziorany"</t>
  </si>
  <si>
    <t>PROGAM ROZWOJU OBSZARÓW WIEJSKICH NA LATA 2007-2013  Działanie 4.1/413 "Wdrażanie Lokalnych Strategii Rozwoju"                                                                                                                                                                             "Zakup wyposażenia do świetlicy wiejskiej w Pierwągach"</t>
  </si>
  <si>
    <t xml:space="preserve"> Program Rozwoju Obszarów Wiejskich na lata 2007-2013 w zakresie działania "Odnowa i rozwój wsi" - Modernizacja świetlicy w msc. Kikity</t>
  </si>
  <si>
    <t>Program rozwoju Obszarów Wiejskich na lata 2007-2013 w zakresie działania "Odnowa i rozwój wsi" - Odbudowa świetlicy Kiersztanowo</t>
  </si>
  <si>
    <t>PROGRAM ROZWOJU OBSZARÓW WIEJSKICH,  Działanie 4.1/413 "Wdrażanie Lokalnych Strategii Rozwoju"-                                                                                                                                                       "Budowa nowych wiat przystankowych w msc. Kostrzewy,Kiersztanowo,Derc,Olszewnik,Radostowo,Zerbuń,Miejska Wieś,Tłokowo i Krokowo"</t>
  </si>
  <si>
    <t>Regionalny Program Operacyjny Warmia i Mazury na lata 2007-2013, Oś IV rozwój, restrukturyzacja i rewitalizacja miast, działanie 4.2 rewitalizacja miast - "Ciąg rekreacyjno - spacerowy za UM -FOSA"</t>
  </si>
  <si>
    <t>Program Rozwoju Obszarów Wiejskich na lata 2007-2013, oś IV LEADR -"Budowa wiaty rekreacyjnej typu "Grzybek" w msc. Tłokowo</t>
  </si>
  <si>
    <t>PROGRAM ROZWOJU OBSZARÓW WIEJSKICH na lata 2007-2013,  Działanie 4.1/413"Wdrażanie Lokalnych Strategii Rozwoju", oś IV LEADER, działanie "Odnowa i rowój wsi"-                                                                                                                                                       "Budowa nowych wiat przystankowych w msc. Radostowo,Franknowo,Ustnik,Kalis,Studnica"</t>
  </si>
  <si>
    <t xml:space="preserve">                                 PROGRAM ROZWOJU OBSZARÓW WIEJSKICH,   Działanie "Odnowa i Rozwój wsi"-                                                                                                                                                          " Budowa Placu zabaw w miejscowości Potryty"</t>
  </si>
  <si>
    <t xml:space="preserve">                                 PROGRAM ROZWOJU OBSZARÓW WIEJSKICH,   Działanie "Odnowa i rozwój wsi"-                                                                                                                                                                                          " Budowa Placu zabaw w Radostowie"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</si>
  <si>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" Budowa Placu zabaw w miejscowosci Potryty"</t>
  </si>
  <si>
    <t xml:space="preserve">                                 PROGRAM ROZWOJU OBSZARÓW WIEJSKICH,   Działanie II Odnowa i Rozwój Wsi                                                                                                                                                                                           " Budowa Placu zabaw w Radostowie"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</si>
  <si>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boiska w  miejscowosci Radostowo"</t>
  </si>
  <si>
    <t>1.4</t>
  </si>
  <si>
    <t>1.14</t>
  </si>
  <si>
    <t>1.16</t>
  </si>
  <si>
    <t>1.17</t>
  </si>
  <si>
    <t>1.18</t>
  </si>
  <si>
    <t>1.21</t>
  </si>
  <si>
    <t>1.24</t>
  </si>
  <si>
    <t>2.12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</si>
  <si>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sieci wodociągowej Modliny Franknowo"</t>
  </si>
  <si>
    <r>
      <t xml:space="preserve">Dług/dochody (%) (art. 170 </t>
    </r>
    <r>
      <rPr>
        <b/>
        <i/>
        <u val="single"/>
        <sz val="9"/>
        <rFont val="Arial CE"/>
        <family val="2"/>
      </rPr>
      <t>ust. 1</t>
    </r>
    <r>
      <rPr>
        <b/>
        <i/>
        <sz val="9"/>
        <rFont val="Arial CE"/>
        <family val="2"/>
      </rPr>
      <t xml:space="preserve"> u.f.p. z 2005 r.)</t>
    </r>
  </si>
  <si>
    <r>
      <t xml:space="preserve">Spłaty kredytów, pożyczek do dochodów (%) (art. 169 </t>
    </r>
    <r>
      <rPr>
        <b/>
        <i/>
        <u val="single"/>
        <sz val="9"/>
        <rFont val="Arial CE"/>
        <family val="2"/>
      </rPr>
      <t>ust. 1</t>
    </r>
    <r>
      <rPr>
        <b/>
        <i/>
        <sz val="9"/>
        <rFont val="Arial CE"/>
        <family val="2"/>
      </rPr>
      <t xml:space="preserve">  u.f.p. z 2005 r.)</t>
    </r>
  </si>
  <si>
    <r>
      <t xml:space="preserve">Dług/dochody po wyłączeniach (%) (art. 170 </t>
    </r>
    <r>
      <rPr>
        <b/>
        <i/>
        <u val="single"/>
        <sz val="9"/>
        <rFont val="Arial CE"/>
        <family val="2"/>
      </rPr>
      <t>ust. 3</t>
    </r>
    <r>
      <rPr>
        <b/>
        <i/>
        <sz val="9"/>
        <rFont val="Arial CE"/>
        <family val="2"/>
      </rPr>
      <t xml:space="preserve"> u.f.p. z 2005 r.)</t>
    </r>
  </si>
  <si>
    <r>
      <t xml:space="preserve">Spłaty kredytów, pożyczek do dochodów po wyłączeniach (%) (art. 169 </t>
    </r>
    <r>
      <rPr>
        <b/>
        <i/>
        <u val="single"/>
        <sz val="9"/>
        <rFont val="Arial CE"/>
        <family val="2"/>
      </rPr>
      <t>ust. 3</t>
    </r>
    <r>
      <rPr>
        <b/>
        <i/>
        <sz val="9"/>
        <rFont val="Arial CE"/>
        <family val="2"/>
      </rPr>
      <t xml:space="preserve">  u.f.p. z 2005 r.)</t>
    </r>
  </si>
  <si>
    <t>Regionalny Program Operacyjny Warmia i Mazury na lata 2007-2013, Oś IV rozwój, restrukturyzacja i rewitalizacja miast, działanie 4.2 rewitalizacja miast - "Rewitalizacja śródmieścia miasta Jeziorany"</t>
  </si>
  <si>
    <t>URM   marzec</t>
  </si>
  <si>
    <t>odset UE</t>
  </si>
  <si>
    <t>Regionalny Program Operacyjny Warmia - Mazury 2007-2013, Oś 3 infrastruktura Społeczna Działanie 3.1 Inwestycje w infrastrukturę edukacyjną "Rozbudowa oraz wyposażenie w sprzęt i pomoce naukowe Zespołu Szkół Ponadgimnazjalnych w Jezioranach"</t>
  </si>
  <si>
    <t>URM kwiecień</t>
  </si>
  <si>
    <t xml:space="preserve"> Wykonanie w 2009 r.</t>
  </si>
  <si>
    <t>Wykonanie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</si>
  <si>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</si>
  <si>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010-01010-6058,9</t>
  </si>
  <si>
    <t>600-60016-6058,9</t>
  </si>
  <si>
    <t>900-90001-6058,9</t>
  </si>
  <si>
    <t>926-92601-6058,9</t>
  </si>
  <si>
    <t>926-92695-6058,9</t>
  </si>
  <si>
    <t>...8,9</t>
  </si>
  <si>
    <t>...7,9</t>
  </si>
  <si>
    <t>1.25</t>
  </si>
  <si>
    <t>Program Rozwoju Obszarów Wiejskich na lata 2007-20013 w zakresie działania "Odnowa i rozwó wsi" -Zakup wyposażenia dla Miejskiego Ośrodka Kultury w Jezioranach</t>
  </si>
  <si>
    <t>Regionalny Program Operacyjny Warmia - Mazury 2007-2013, Oś 3 infrastruktura Społeczna Działanie 3.1 Inwestycje w infrastrukturę edukacyjną "Wyposażenie przedszkola i szkół z terenu gminy Jeziorany w sprzęt i pomoce naukowe optymalizujące procesy kształcenia Przedszkole Publiczne w Jezioranach</t>
  </si>
  <si>
    <t>Regionalny Program Operacyjny Warmia - Mazury 2007-2013, Oś 3 infrastruktura Społeczna Działanie 3.1 Inwestycje w infrastrukturę edukacyjną "Wyposażenie przedszkola i szkół z terenu gminy Jeziorany w sprzęt i pomoce naukowe optymalizujące procesy kształcenia -Szkoła Zawodowa</t>
  </si>
  <si>
    <t>Regionalny Program Operacyjny Warmia - Mazury 2007-2013, Oś 3 infrastruktura Społeczna Działanie 3.1 Inwestycje w infrastrukturę edukacyjną "Wyposażenie przedszkola i szkół z terenu gminy Jeziorany w sprzęt i pomoce naukowe optymalizujące procesy kształcenia-Gimnazjum</t>
  </si>
  <si>
    <t>Regionalny Program Operacyjny Warmia - Mazury 2007-2013, Oś 3 infrastruktura Społeczna Działanie 3.1 Inwestycje w infrastrukturę edukacyjną (SP Radostowo) "Wyposażenie przedszkola i szkół z terenu gminy Jeziorany w sprzęt i pomoce naukowe optymalizujące procesy kształcenia</t>
  </si>
  <si>
    <t>URM maj</t>
  </si>
  <si>
    <t>Zestawienie planowanych kwot dotacji udzielanych z budżetu jst, realizowanych przez podmioty należące i nienależące do sektora finansów publicznych w 2010 r.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</si>
  <si>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</si>
  <si>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</si>
  <si>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</si>
  <si>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</si>
  <si>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</si>
  <si>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</si>
  <si>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Miejski Ośrodek Kultury</t>
  </si>
  <si>
    <t>Miejska Biblioteka Publiczna</t>
  </si>
  <si>
    <t>RAZEM</t>
  </si>
  <si>
    <t>Dotacje dla podmiotów niezaliczanych do sektora finansów publicznych</t>
  </si>
  <si>
    <t>Przedszkola</t>
  </si>
  <si>
    <t>Ochrona zabytków i opieka nad zabytkami</t>
  </si>
  <si>
    <t>Przeciwdzialanie alkoholizmowi</t>
  </si>
  <si>
    <t>Pozostała działalnosć</t>
  </si>
  <si>
    <t>Zadania w zakresie kultury fizycznej i sportu</t>
  </si>
  <si>
    <t>Ogółem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</si>
  <si>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</si>
  <si>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926-92601-6058,6059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</si>
  <si>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                                  "Budowa i doposażenie boiska w  miejscowosci Wojtówko"</t>
  </si>
  <si>
    <t>926-92601-6068,6069</t>
  </si>
  <si>
    <t>URM lipiec</t>
  </si>
  <si>
    <t>Pożyczki na finanso-wanie zadań reali-zowanych z udzia-łem środków pochodzących z budżetu UE</t>
  </si>
  <si>
    <t>Razem kredyty i pożyczki bez UE</t>
  </si>
  <si>
    <t>Spłaty pożyczek otrzymanych na finansowanie zadań realizowa-nych z udziałem środków pocho-dzących z budżetu UE</t>
  </si>
  <si>
    <r>
      <t>Prognozowana sytuacja finansowa gminy w latach spłaty długu (</t>
    </r>
    <r>
      <rPr>
        <b/>
        <sz val="12"/>
        <rFont val="Arial CE"/>
        <family val="2"/>
      </rPr>
      <t>rio)</t>
    </r>
  </si>
  <si>
    <t>URM sierpień</t>
  </si>
  <si>
    <t xml:space="preserve">      Przychody i rozchody budżetu w 2010 r.</t>
  </si>
  <si>
    <t>Dochody i wydatki związane z realizacją zadań  z zakresu administracji rządowej realizowane  na podstawie  porozumień z organami administracji  rządowej w 2010 r.</t>
  </si>
  <si>
    <t xml:space="preserve">Dotacje celowei środki  pozyskane z innych żródeł </t>
  </si>
  <si>
    <t xml:space="preserve">w tym:Środki pozyskane z innych źródeł </t>
  </si>
  <si>
    <t>URM październik</t>
  </si>
  <si>
    <t xml:space="preserve">dług 31.12.2009 9.917.081,79 (kred i poż. Otrzymane ( +podpis umowy 1.322.204,66 razem 11.239.286,45+ umowa kredytowa  1.972.376,42=kre,poz pobr i promesy =13.211.662,87  + do pobrania krajowe kred i poż.2.356.192,10+1.011.523,70 UE minus spłaty kredytów i pozyczek  1.921.376,42 razem dług na 31.12.2010 14.658.002,25 zł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</si>
</sst>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</numFmts>
  <fonts count="6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i/>
      <sz val="8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7"/>
      <name val="Arial CE"/>
      <family val="0"/>
    </font>
    <font>
      <b/>
      <i/>
      <sz val="9"/>
      <name val="Arial CE"/>
      <family val="2"/>
    </font>
    <font>
      <b/>
      <i/>
      <u val="single"/>
      <sz val="9"/>
      <name val="Arial CE"/>
      <family val="2"/>
    </font>
    <font>
      <i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3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53" applyFont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8" fillId="0" borderId="11" xfId="53" applyFont="1" applyBorder="1" applyAlignment="1">
      <alignment horizontal="center"/>
      <protection/>
    </xf>
    <xf numFmtId="0" fontId="9" fillId="0" borderId="12" xfId="53" applyFont="1" applyBorder="1">
      <alignment/>
      <protection/>
    </xf>
    <xf numFmtId="0" fontId="8" fillId="0" borderId="12" xfId="53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8" fillId="0" borderId="11" xfId="53" applyFont="1" applyBorder="1">
      <alignment/>
      <protection/>
    </xf>
    <xf numFmtId="0" fontId="8" fillId="0" borderId="0" xfId="53" applyFont="1">
      <alignment/>
      <protection/>
    </xf>
    <xf numFmtId="0" fontId="8" fillId="0" borderId="12" xfId="53" applyFont="1" applyBorder="1">
      <alignment/>
      <protection/>
    </xf>
    <xf numFmtId="0" fontId="13" fillId="0" borderId="0" xfId="0" applyFont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8" fillId="33" borderId="22" xfId="53" applyFont="1" applyFill="1" applyBorder="1" applyAlignment="1">
      <alignment horizontal="center" vertical="center" wrapText="1"/>
      <protection/>
    </xf>
    <xf numFmtId="0" fontId="10" fillId="0" borderId="22" xfId="53" applyFont="1" applyBorder="1" applyAlignment="1">
      <alignment horizontal="center" vertic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0" xfId="53" applyFont="1" applyAlignment="1">
      <alignment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wrapText="1"/>
      <protection/>
    </xf>
    <xf numFmtId="4" fontId="9" fillId="0" borderId="12" xfId="53" applyNumberFormat="1" applyFont="1" applyBorder="1" applyAlignment="1">
      <alignment vertical="top"/>
      <protection/>
    </xf>
    <xf numFmtId="4" fontId="9" fillId="0" borderId="12" xfId="53" applyNumberFormat="1" applyFont="1" applyBorder="1">
      <alignment/>
      <protection/>
    </xf>
    <xf numFmtId="0" fontId="9" fillId="0" borderId="0" xfId="53" applyFont="1" applyBorder="1" applyAlignment="1">
      <alignment horizontal="center"/>
      <protection/>
    </xf>
    <xf numFmtId="4" fontId="9" fillId="0" borderId="25" xfId="53" applyNumberFormat="1" applyFont="1" applyBorder="1" applyAlignment="1">
      <alignment/>
      <protection/>
    </xf>
    <xf numFmtId="3" fontId="9" fillId="0" borderId="12" xfId="53" applyNumberFormat="1" applyFont="1" applyBorder="1">
      <alignment/>
      <protection/>
    </xf>
    <xf numFmtId="4" fontId="8" fillId="0" borderId="11" xfId="53" applyNumberFormat="1" applyFont="1" applyBorder="1">
      <alignment/>
      <protection/>
    </xf>
    <xf numFmtId="4" fontId="9" fillId="0" borderId="25" xfId="53" applyNumberFormat="1" applyFont="1" applyBorder="1" applyAlignment="1">
      <alignment vertical="top"/>
      <protection/>
    </xf>
    <xf numFmtId="3" fontId="9" fillId="0" borderId="25" xfId="53" applyNumberFormat="1" applyFont="1" applyBorder="1" applyAlignment="1">
      <alignment/>
      <protection/>
    </xf>
    <xf numFmtId="4" fontId="21" fillId="0" borderId="12" xfId="53" applyNumberFormat="1" applyFont="1" applyBorder="1" applyAlignment="1">
      <alignment vertical="top" wrapText="1"/>
      <protection/>
    </xf>
    <xf numFmtId="4" fontId="9" fillId="0" borderId="10" xfId="53" applyNumberFormat="1" applyFont="1" applyBorder="1" applyAlignment="1">
      <alignment horizontal="center"/>
      <protection/>
    </xf>
    <xf numFmtId="0" fontId="21" fillId="0" borderId="26" xfId="53" applyFont="1" applyBorder="1" applyAlignment="1">
      <alignment vertical="top" wrapText="1"/>
      <protection/>
    </xf>
    <xf numFmtId="0" fontId="9" fillId="0" borderId="10" xfId="53" applyFont="1" applyBorder="1" applyAlignment="1">
      <alignment horizontal="center"/>
      <protection/>
    </xf>
    <xf numFmtId="0" fontId="21" fillId="0" borderId="27" xfId="53" applyFont="1" applyBorder="1" applyAlignment="1">
      <alignment vertical="top" wrapText="1"/>
      <protection/>
    </xf>
    <xf numFmtId="0" fontId="9" fillId="0" borderId="10" xfId="53" applyFont="1" applyBorder="1">
      <alignment/>
      <protection/>
    </xf>
    <xf numFmtId="4" fontId="8" fillId="0" borderId="12" xfId="53" applyNumberFormat="1" applyFont="1" applyBorder="1">
      <alignment/>
      <protection/>
    </xf>
    <xf numFmtId="0" fontId="9" fillId="0" borderId="10" xfId="53" applyFont="1" applyBorder="1" applyAlignment="1">
      <alignment horizontal="center" wrapText="1"/>
      <protection/>
    </xf>
    <xf numFmtId="4" fontId="9" fillId="0" borderId="10" xfId="53" applyNumberFormat="1" applyFont="1" applyBorder="1">
      <alignment/>
      <protection/>
    </xf>
    <xf numFmtId="0" fontId="9" fillId="0" borderId="10" xfId="53" applyFont="1" applyBorder="1" applyAlignment="1">
      <alignment wrapText="1"/>
      <protection/>
    </xf>
    <xf numFmtId="0" fontId="21" fillId="0" borderId="10" xfId="53" applyFont="1" applyBorder="1">
      <alignment/>
      <protection/>
    </xf>
    <xf numFmtId="4" fontId="9" fillId="0" borderId="10" xfId="53" applyNumberFormat="1" applyFont="1" applyBorder="1" applyAlignment="1">
      <alignment horizontal="center" wrapText="1"/>
      <protection/>
    </xf>
    <xf numFmtId="1" fontId="9" fillId="0" borderId="10" xfId="53" applyNumberFormat="1" applyFont="1" applyBorder="1" applyAlignment="1">
      <alignment horizont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9" fillId="0" borderId="28" xfId="53" applyFont="1" applyBorder="1" applyAlignment="1">
      <alignment horizontal="center"/>
      <protection/>
    </xf>
    <xf numFmtId="0" fontId="9" fillId="0" borderId="29" xfId="53" applyFont="1" applyBorder="1" applyAlignment="1">
      <alignment horizontal="center"/>
      <protection/>
    </xf>
    <xf numFmtId="0" fontId="9" fillId="0" borderId="30" xfId="53" applyFont="1" applyBorder="1" applyAlignment="1">
      <alignment horizontal="center"/>
      <protection/>
    </xf>
    <xf numFmtId="0" fontId="1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 horizontal="right" vertical="center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4" fontId="14" fillId="0" borderId="2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9" fillId="0" borderId="31" xfId="53" applyNumberFormat="1" applyFont="1" applyBorder="1" applyAlignment="1">
      <alignment/>
      <protection/>
    </xf>
    <xf numFmtId="0" fontId="9" fillId="0" borderId="20" xfId="53" applyFont="1" applyBorder="1">
      <alignment/>
      <protection/>
    </xf>
    <xf numFmtId="0" fontId="9" fillId="0" borderId="20" xfId="53" applyFont="1" applyBorder="1" applyAlignment="1">
      <alignment wrapText="1"/>
      <protection/>
    </xf>
    <xf numFmtId="4" fontId="9" fillId="0" borderId="20" xfId="53" applyNumberFormat="1" applyFont="1" applyBorder="1">
      <alignment/>
      <protection/>
    </xf>
    <xf numFmtId="3" fontId="9" fillId="0" borderId="20" xfId="53" applyNumberFormat="1" applyFont="1" applyBorder="1">
      <alignment/>
      <protection/>
    </xf>
    <xf numFmtId="3" fontId="9" fillId="0" borderId="31" xfId="53" applyNumberFormat="1" applyFont="1" applyBorder="1" applyAlignment="1">
      <alignment/>
      <protection/>
    </xf>
    <xf numFmtId="4" fontId="4" fillId="0" borderId="10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24" fillId="0" borderId="16" xfId="0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0" fontId="14" fillId="33" borderId="3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4" fontId="14" fillId="0" borderId="33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4" fontId="14" fillId="0" borderId="20" xfId="0" applyNumberFormat="1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/>
    </xf>
    <xf numFmtId="4" fontId="6" fillId="0" borderId="15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9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23" fillId="0" borderId="2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" fontId="24" fillId="0" borderId="34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4" fontId="27" fillId="0" borderId="34" xfId="0" applyNumberFormat="1" applyFont="1" applyBorder="1" applyAlignment="1">
      <alignment vertical="center"/>
    </xf>
    <xf numFmtId="4" fontId="27" fillId="0" borderId="3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center" wrapText="1"/>
    </xf>
    <xf numFmtId="0" fontId="21" fillId="0" borderId="26" xfId="53" applyFont="1" applyBorder="1" applyAlignment="1">
      <alignment horizontal="center" vertical="center"/>
      <protection/>
    </xf>
    <xf numFmtId="0" fontId="9" fillId="0" borderId="27" xfId="53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9" fillId="0" borderId="22" xfId="53" applyFont="1" applyBorder="1">
      <alignment/>
      <protection/>
    </xf>
    <xf numFmtId="0" fontId="9" fillId="0" borderId="36" xfId="53" applyFont="1" applyBorder="1" applyAlignment="1">
      <alignment wrapText="1"/>
      <protection/>
    </xf>
    <xf numFmtId="0" fontId="21" fillId="0" borderId="26" xfId="53" applyFont="1" applyBorder="1">
      <alignment/>
      <protection/>
    </xf>
    <xf numFmtId="0" fontId="9" fillId="0" borderId="33" xfId="53" applyFont="1" applyBorder="1">
      <alignment/>
      <protection/>
    </xf>
    <xf numFmtId="0" fontId="21" fillId="0" borderId="10" xfId="53" applyFont="1" applyBorder="1" applyAlignment="1">
      <alignment vertical="top" wrapText="1"/>
      <protection/>
    </xf>
    <xf numFmtId="0" fontId="9" fillId="0" borderId="37" xfId="53" applyFont="1" applyBorder="1">
      <alignment/>
      <protection/>
    </xf>
    <xf numFmtId="3" fontId="9" fillId="0" borderId="37" xfId="53" applyNumberFormat="1" applyFont="1" applyBorder="1">
      <alignment/>
      <protection/>
    </xf>
    <xf numFmtId="0" fontId="0" fillId="0" borderId="22" xfId="0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34" xfId="0" applyFont="1" applyBorder="1" applyAlignment="1">
      <alignment vertical="center"/>
    </xf>
    <xf numFmtId="176" fontId="27" fillId="0" borderId="16" xfId="0" applyNumberFormat="1" applyFont="1" applyBorder="1" applyAlignment="1">
      <alignment vertical="center"/>
    </xf>
    <xf numFmtId="0" fontId="29" fillId="0" borderId="16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4" fontId="27" fillId="0" borderId="19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4" fontId="14" fillId="0" borderId="27" xfId="0" applyNumberFormat="1" applyFont="1" applyBorder="1" applyAlignment="1">
      <alignment vertical="center"/>
    </xf>
    <xf numFmtId="4" fontId="12" fillId="0" borderId="27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0" fontId="8" fillId="0" borderId="10" xfId="53" applyFont="1" applyBorder="1" applyAlignment="1">
      <alignment horizontal="center"/>
      <protection/>
    </xf>
    <xf numFmtId="4" fontId="8" fillId="0" borderId="10" xfId="53" applyNumberFormat="1" applyFont="1" applyBorder="1" applyAlignment="1">
      <alignment horizontal="center" wrapText="1"/>
      <protection/>
    </xf>
    <xf numFmtId="1" fontId="8" fillId="0" borderId="10" xfId="53" applyNumberFormat="1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0" fontId="6" fillId="0" borderId="22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4" fontId="32" fillId="0" borderId="10" xfId="0" applyNumberFormat="1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4" fontId="33" fillId="0" borderId="22" xfId="0" applyNumberFormat="1" applyFont="1" applyBorder="1" applyAlignment="1">
      <alignment vertical="center"/>
    </xf>
    <xf numFmtId="4" fontId="33" fillId="0" borderId="22" xfId="0" applyNumberFormat="1" applyFont="1" applyBorder="1" applyAlignment="1">
      <alignment vertical="center"/>
    </xf>
    <xf numFmtId="4" fontId="32" fillId="0" borderId="22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" fontId="33" fillId="0" borderId="10" xfId="0" applyNumberFormat="1" applyFont="1" applyBorder="1" applyAlignment="1">
      <alignment vertical="center"/>
    </xf>
    <xf numFmtId="4" fontId="34" fillId="0" borderId="22" xfId="0" applyNumberFormat="1" applyFont="1" applyBorder="1" applyAlignment="1">
      <alignment vertical="center"/>
    </xf>
    <xf numFmtId="4" fontId="23" fillId="0" borderId="16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4" fontId="9" fillId="0" borderId="20" xfId="53" applyNumberFormat="1" applyFont="1" applyBorder="1" applyAlignment="1">
      <alignment horizontal="center"/>
      <protection/>
    </xf>
    <xf numFmtId="4" fontId="9" fillId="0" borderId="27" xfId="53" applyNumberFormat="1" applyFont="1" applyBorder="1" applyAlignment="1">
      <alignment horizontal="center"/>
      <protection/>
    </xf>
    <xf numFmtId="4" fontId="9" fillId="0" borderId="33" xfId="53" applyNumberFormat="1" applyFont="1" applyBorder="1" applyAlignment="1">
      <alignment horizontal="center"/>
      <protection/>
    </xf>
    <xf numFmtId="0" fontId="9" fillId="0" borderId="20" xfId="53" applyFont="1" applyBorder="1" applyAlignment="1">
      <alignment horizontal="center" vertical="center"/>
      <protection/>
    </xf>
    <xf numFmtId="0" fontId="9" fillId="0" borderId="27" xfId="53" applyFont="1" applyBorder="1" applyAlignment="1">
      <alignment horizontal="center" vertical="center"/>
      <protection/>
    </xf>
    <xf numFmtId="0" fontId="9" fillId="0" borderId="33" xfId="53" applyFont="1" applyBorder="1" applyAlignment="1">
      <alignment horizontal="center" vertical="center"/>
      <protection/>
    </xf>
    <xf numFmtId="0" fontId="8" fillId="0" borderId="31" xfId="53" applyFont="1" applyBorder="1" applyAlignment="1">
      <alignment horizontal="center" vertical="top" wrapText="1"/>
      <protection/>
    </xf>
    <xf numFmtId="0" fontId="8" fillId="0" borderId="49" xfId="53" applyFont="1" applyBorder="1" applyAlignment="1">
      <alignment horizontal="center" vertical="top" wrapText="1"/>
      <protection/>
    </xf>
    <xf numFmtId="0" fontId="8" fillId="0" borderId="50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51" xfId="53" applyFont="1" applyBorder="1" applyAlignment="1">
      <alignment horizontal="center" vertical="top" wrapText="1"/>
      <protection/>
    </xf>
    <xf numFmtId="0" fontId="8" fillId="0" borderId="52" xfId="53" applyFont="1" applyBorder="1" applyAlignment="1">
      <alignment horizontal="center" vertical="top" wrapText="1"/>
      <protection/>
    </xf>
    <xf numFmtId="0" fontId="8" fillId="0" borderId="53" xfId="53" applyFont="1" applyBorder="1" applyAlignment="1">
      <alignment horizontal="center" vertical="top" wrapText="1"/>
      <protection/>
    </xf>
    <xf numFmtId="0" fontId="9" fillId="0" borderId="20" xfId="53" applyFont="1" applyBorder="1" applyAlignment="1">
      <alignment horizontal="center"/>
      <protection/>
    </xf>
    <xf numFmtId="0" fontId="9" fillId="0" borderId="27" xfId="53" applyFont="1" applyBorder="1" applyAlignment="1">
      <alignment horizontal="center"/>
      <protection/>
    </xf>
    <xf numFmtId="0" fontId="9" fillId="0" borderId="33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 wrapText="1"/>
      <protection/>
    </xf>
    <xf numFmtId="0" fontId="9" fillId="0" borderId="27" xfId="53" applyFont="1" applyBorder="1" applyAlignment="1">
      <alignment horizontal="center" wrapText="1"/>
      <protection/>
    </xf>
    <xf numFmtId="0" fontId="9" fillId="0" borderId="33" xfId="53" applyFont="1" applyBorder="1" applyAlignment="1">
      <alignment horizontal="center" wrapText="1"/>
      <protection/>
    </xf>
    <xf numFmtId="0" fontId="21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8" fillId="0" borderId="28" xfId="53" applyFont="1" applyBorder="1" applyAlignment="1">
      <alignment horizontal="center" vertical="top" wrapText="1"/>
      <protection/>
    </xf>
    <xf numFmtId="0" fontId="0" fillId="0" borderId="29" xfId="52" applyBorder="1" applyAlignment="1">
      <alignment vertical="top" wrapText="1"/>
      <protection/>
    </xf>
    <xf numFmtId="0" fontId="0" fillId="0" borderId="30" xfId="52" applyBorder="1" applyAlignment="1">
      <alignment vertical="top" wrapText="1"/>
      <protection/>
    </xf>
    <xf numFmtId="0" fontId="0" fillId="0" borderId="23" xfId="52" applyBorder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0" fontId="0" fillId="0" borderId="24" xfId="52" applyBorder="1" applyAlignment="1">
      <alignment vertical="top" wrapText="1"/>
      <protection/>
    </xf>
    <xf numFmtId="0" fontId="0" fillId="0" borderId="47" xfId="52" applyBorder="1" applyAlignment="1">
      <alignment vertical="top" wrapText="1"/>
      <protection/>
    </xf>
    <xf numFmtId="0" fontId="0" fillId="0" borderId="54" xfId="52" applyBorder="1" applyAlignment="1">
      <alignment vertical="top" wrapText="1"/>
      <protection/>
    </xf>
    <xf numFmtId="0" fontId="0" fillId="0" borderId="55" xfId="52" applyBorder="1" applyAlignment="1">
      <alignment vertical="top" wrapText="1"/>
      <protection/>
    </xf>
    <xf numFmtId="0" fontId="9" fillId="0" borderId="26" xfId="53" applyFont="1" applyBorder="1" applyAlignment="1">
      <alignment horizontal="center"/>
      <protection/>
    </xf>
    <xf numFmtId="3" fontId="9" fillId="0" borderId="20" xfId="53" applyNumberFormat="1" applyFont="1" applyBorder="1" applyAlignment="1">
      <alignment horizontal="center"/>
      <protection/>
    </xf>
    <xf numFmtId="3" fontId="9" fillId="0" borderId="27" xfId="53" applyNumberFormat="1" applyFont="1" applyBorder="1" applyAlignment="1">
      <alignment horizontal="center"/>
      <protection/>
    </xf>
    <xf numFmtId="3" fontId="9" fillId="0" borderId="26" xfId="53" applyNumberFormat="1" applyFont="1" applyBorder="1" applyAlignment="1">
      <alignment horizontal="center"/>
      <protection/>
    </xf>
    <xf numFmtId="4" fontId="9" fillId="0" borderId="26" xfId="53" applyNumberFormat="1" applyFont="1" applyBorder="1" applyAlignment="1">
      <alignment horizontal="center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47" xfId="53" applyFont="1" applyBorder="1" applyAlignment="1">
      <alignment horizontal="center" vertical="center" wrapText="1"/>
      <protection/>
    </xf>
    <xf numFmtId="0" fontId="8" fillId="0" borderId="54" xfId="53" applyFont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wrapText="1"/>
      <protection/>
    </xf>
    <xf numFmtId="0" fontId="22" fillId="0" borderId="28" xfId="53" applyFont="1" applyBorder="1" applyAlignment="1">
      <alignment horizontal="center" vertical="center" wrapText="1"/>
      <protection/>
    </xf>
    <xf numFmtId="0" fontId="0" fillId="0" borderId="29" xfId="52" applyBorder="1" applyAlignment="1">
      <alignment horizontal="center" vertical="center" wrapText="1"/>
      <protection/>
    </xf>
    <xf numFmtId="0" fontId="0" fillId="0" borderId="30" xfId="52" applyBorder="1" applyAlignment="1">
      <alignment horizontal="center" vertical="center" wrapText="1"/>
      <protection/>
    </xf>
    <xf numFmtId="0" fontId="0" fillId="0" borderId="23" xfId="52" applyBorder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0" fillId="0" borderId="24" xfId="52" applyBorder="1" applyAlignment="1">
      <alignment horizontal="center" vertical="center" wrapText="1"/>
      <protection/>
    </xf>
    <xf numFmtId="0" fontId="0" fillId="0" borderId="47" xfId="52" applyBorder="1" applyAlignment="1">
      <alignment horizontal="center" vertical="center" wrapText="1"/>
      <protection/>
    </xf>
    <xf numFmtId="0" fontId="0" fillId="0" borderId="54" xfId="52" applyBorder="1" applyAlignment="1">
      <alignment horizontal="center" vertical="center" wrapText="1"/>
      <protection/>
    </xf>
    <xf numFmtId="0" fontId="0" fillId="0" borderId="55" xfId="52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wrapText="1"/>
      <protection/>
    </xf>
    <xf numFmtId="0" fontId="0" fillId="0" borderId="49" xfId="52" applyBorder="1" applyAlignment="1">
      <alignment wrapText="1"/>
      <protection/>
    </xf>
    <xf numFmtId="0" fontId="0" fillId="0" borderId="50" xfId="52" applyBorder="1" applyAlignment="1">
      <alignment wrapText="1"/>
      <protection/>
    </xf>
    <xf numFmtId="0" fontId="0" fillId="0" borderId="23" xfId="52" applyBorder="1" applyAlignment="1">
      <alignment wrapText="1"/>
      <protection/>
    </xf>
    <xf numFmtId="0" fontId="0" fillId="0" borderId="0" xfId="52" applyAlignment="1">
      <alignment wrapText="1"/>
      <protection/>
    </xf>
    <xf numFmtId="0" fontId="0" fillId="0" borderId="24" xfId="52" applyBorder="1" applyAlignment="1">
      <alignment wrapText="1"/>
      <protection/>
    </xf>
    <xf numFmtId="0" fontId="0" fillId="0" borderId="51" xfId="52" applyBorder="1" applyAlignment="1">
      <alignment wrapText="1"/>
      <protection/>
    </xf>
    <xf numFmtId="0" fontId="0" fillId="0" borderId="52" xfId="52" applyBorder="1" applyAlignment="1">
      <alignment wrapText="1"/>
      <protection/>
    </xf>
    <xf numFmtId="0" fontId="0" fillId="0" borderId="53" xfId="52" applyBorder="1" applyAlignment="1">
      <alignment wrapText="1"/>
      <protection/>
    </xf>
    <xf numFmtId="4" fontId="21" fillId="0" borderId="32" xfId="53" applyNumberFormat="1" applyFont="1" applyBorder="1" applyAlignment="1">
      <alignment horizontal="center" vertical="center"/>
      <protection/>
    </xf>
    <xf numFmtId="4" fontId="21" fillId="0" borderId="27" xfId="53" applyNumberFormat="1" applyFont="1" applyBorder="1" applyAlignment="1">
      <alignment horizontal="center" vertical="center"/>
      <protection/>
    </xf>
    <xf numFmtId="4" fontId="21" fillId="0" borderId="26" xfId="53" applyNumberFormat="1" applyFont="1" applyBorder="1" applyAlignment="1">
      <alignment horizontal="center" vertical="center"/>
      <protection/>
    </xf>
    <xf numFmtId="0" fontId="22" fillId="0" borderId="28" xfId="53" applyFont="1" applyBorder="1" applyAlignment="1">
      <alignment horizontal="center" vertical="top" wrapText="1"/>
      <protection/>
    </xf>
    <xf numFmtId="0" fontId="22" fillId="0" borderId="29" xfId="53" applyFont="1" applyBorder="1" applyAlignment="1">
      <alignment horizontal="center" vertical="top" wrapText="1"/>
      <protection/>
    </xf>
    <xf numFmtId="0" fontId="22" fillId="0" borderId="23" xfId="53" applyFont="1" applyBorder="1" applyAlignment="1">
      <alignment horizontal="center" vertical="top" wrapText="1"/>
      <protection/>
    </xf>
    <xf numFmtId="0" fontId="22" fillId="0" borderId="0" xfId="53" applyFont="1" applyBorder="1" applyAlignment="1">
      <alignment horizontal="center" vertical="top" wrapText="1"/>
      <protection/>
    </xf>
    <xf numFmtId="0" fontId="22" fillId="0" borderId="47" xfId="53" applyFont="1" applyBorder="1" applyAlignment="1">
      <alignment horizontal="center" vertical="top" wrapText="1"/>
      <protection/>
    </xf>
    <xf numFmtId="0" fontId="22" fillId="0" borderId="54" xfId="53" applyFont="1" applyBorder="1" applyAlignment="1">
      <alignment horizontal="center" vertical="top" wrapText="1"/>
      <protection/>
    </xf>
    <xf numFmtId="0" fontId="21" fillId="0" borderId="32" xfId="53" applyFont="1" applyBorder="1" applyAlignment="1">
      <alignment horizontal="center" vertical="center"/>
      <protection/>
    </xf>
    <xf numFmtId="0" fontId="21" fillId="0" borderId="27" xfId="53" applyFont="1" applyBorder="1" applyAlignment="1">
      <alignment horizontal="center" vertical="center"/>
      <protection/>
    </xf>
    <xf numFmtId="0" fontId="21" fillId="0" borderId="26" xfId="53" applyFont="1" applyBorder="1" applyAlignment="1">
      <alignment horizontal="center" vertical="center"/>
      <protection/>
    </xf>
    <xf numFmtId="4" fontId="21" fillId="0" borderId="20" xfId="53" applyNumberFormat="1" applyFont="1" applyBorder="1" applyAlignment="1">
      <alignment horizontal="center" vertical="center"/>
      <protection/>
    </xf>
    <xf numFmtId="0" fontId="0" fillId="0" borderId="27" xfId="52" applyBorder="1" applyAlignment="1">
      <alignment horizontal="center" vertical="center"/>
      <protection/>
    </xf>
    <xf numFmtId="0" fontId="0" fillId="0" borderId="26" xfId="52" applyBorder="1" applyAlignment="1">
      <alignment horizontal="center" vertical="center"/>
      <protection/>
    </xf>
    <xf numFmtId="0" fontId="9" fillId="0" borderId="20" xfId="53" applyFont="1" applyBorder="1" applyAlignment="1">
      <alignment horizontal="center" vertical="center"/>
      <protection/>
    </xf>
    <xf numFmtId="0" fontId="9" fillId="0" borderId="27" xfId="53" applyFont="1" applyBorder="1" applyAlignment="1">
      <alignment horizontal="center" vertical="center"/>
      <protection/>
    </xf>
    <xf numFmtId="0" fontId="9" fillId="0" borderId="33" xfId="53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4" fontId="9" fillId="0" borderId="12" xfId="53" applyNumberFormat="1" applyFont="1" applyBorder="1" applyAlignment="1">
      <alignment horizontal="center"/>
      <protection/>
    </xf>
    <xf numFmtId="0" fontId="9" fillId="0" borderId="12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wrapText="1"/>
      <protection/>
    </xf>
    <xf numFmtId="0" fontId="9" fillId="0" borderId="12" xfId="53" applyFont="1" applyBorder="1" applyAlignment="1">
      <alignment horizont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14" fillId="0" borderId="0" xfId="53" applyFont="1" applyAlignment="1">
      <alignment horizontal="center" wrapText="1"/>
      <protection/>
    </xf>
    <xf numFmtId="4" fontId="9" fillId="0" borderId="12" xfId="53" applyNumberFormat="1" applyFont="1" applyBorder="1" applyAlignment="1">
      <alignment horizontal="center" vertical="top"/>
      <protection/>
    </xf>
    <xf numFmtId="4" fontId="9" fillId="0" borderId="20" xfId="53" applyNumberFormat="1" applyFont="1" applyBorder="1" applyAlignment="1">
      <alignment horizontal="center" vertical="top"/>
      <protection/>
    </xf>
    <xf numFmtId="4" fontId="9" fillId="0" borderId="27" xfId="53" applyNumberFormat="1" applyFont="1" applyBorder="1" applyAlignment="1">
      <alignment horizontal="center" vertical="top"/>
      <protection/>
    </xf>
    <xf numFmtId="4" fontId="9" fillId="0" borderId="33" xfId="53" applyNumberFormat="1" applyFont="1" applyBorder="1" applyAlignment="1">
      <alignment horizontal="center" vertical="top"/>
      <protection/>
    </xf>
    <xf numFmtId="0" fontId="8" fillId="0" borderId="56" xfId="53" applyFont="1" applyBorder="1" applyAlignment="1">
      <alignment horizontal="center"/>
      <protection/>
    </xf>
    <xf numFmtId="0" fontId="8" fillId="0" borderId="57" xfId="53" applyFont="1" applyBorder="1" applyAlignment="1">
      <alignment horizontal="center"/>
      <protection/>
    </xf>
    <xf numFmtId="0" fontId="9" fillId="0" borderId="49" xfId="53" applyFont="1" applyBorder="1" applyAlignment="1">
      <alignment horizontal="center" vertical="top" wrapText="1"/>
      <protection/>
    </xf>
    <xf numFmtId="0" fontId="9" fillId="0" borderId="50" xfId="53" applyFont="1" applyBorder="1" applyAlignment="1">
      <alignment horizontal="center" vertical="top" wrapText="1"/>
      <protection/>
    </xf>
    <xf numFmtId="0" fontId="9" fillId="0" borderId="23" xfId="53" applyFont="1" applyBorder="1" applyAlignment="1">
      <alignment horizontal="center" vertical="top" wrapText="1"/>
      <protection/>
    </xf>
    <xf numFmtId="0" fontId="9" fillId="0" borderId="0" xfId="53" applyFont="1" applyBorder="1" applyAlignment="1">
      <alignment horizontal="center" vertical="top" wrapText="1"/>
      <protection/>
    </xf>
    <xf numFmtId="0" fontId="9" fillId="0" borderId="24" xfId="53" applyFont="1" applyBorder="1" applyAlignment="1">
      <alignment horizontal="center" vertical="top" wrapText="1"/>
      <protection/>
    </xf>
    <xf numFmtId="0" fontId="9" fillId="0" borderId="51" xfId="53" applyFont="1" applyBorder="1" applyAlignment="1">
      <alignment horizontal="center" vertical="top" wrapText="1"/>
      <protection/>
    </xf>
    <xf numFmtId="0" fontId="9" fillId="0" borderId="52" xfId="53" applyFont="1" applyBorder="1" applyAlignment="1">
      <alignment horizontal="center" vertical="top" wrapText="1"/>
      <protection/>
    </xf>
    <xf numFmtId="0" fontId="9" fillId="0" borderId="53" xfId="53" applyFont="1" applyBorder="1" applyAlignment="1">
      <alignment horizontal="center" vertical="top" wrapText="1"/>
      <protection/>
    </xf>
    <xf numFmtId="0" fontId="22" fillId="0" borderId="29" xfId="53" applyFont="1" applyBorder="1" applyAlignment="1">
      <alignment horizontal="center" vertical="center" wrapText="1"/>
      <protection/>
    </xf>
    <xf numFmtId="0" fontId="22" fillId="0" borderId="23" xfId="53" applyFont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2" fillId="0" borderId="47" xfId="53" applyFont="1" applyBorder="1" applyAlignment="1">
      <alignment horizontal="center" vertical="center" wrapText="1"/>
      <protection/>
    </xf>
    <xf numFmtId="0" fontId="22" fillId="0" borderId="54" xfId="53" applyFont="1" applyBorder="1" applyAlignment="1">
      <alignment horizontal="center" vertical="center" wrapText="1"/>
      <protection/>
    </xf>
    <xf numFmtId="0" fontId="8" fillId="0" borderId="28" xfId="53" applyFont="1" applyBorder="1" applyAlignment="1">
      <alignment horizontal="center"/>
      <protection/>
    </xf>
    <xf numFmtId="0" fontId="8" fillId="0" borderId="29" xfId="53" applyFont="1" applyBorder="1" applyAlignment="1">
      <alignment horizontal="center"/>
      <protection/>
    </xf>
    <xf numFmtId="0" fontId="8" fillId="0" borderId="23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47" xfId="53" applyFont="1" applyBorder="1" applyAlignment="1">
      <alignment horizontal="center"/>
      <protection/>
    </xf>
    <xf numFmtId="0" fontId="8" fillId="0" borderId="54" xfId="53" applyFont="1" applyBorder="1" applyAlignment="1">
      <alignment horizontal="center"/>
      <protection/>
    </xf>
    <xf numFmtId="0" fontId="22" fillId="0" borderId="30" xfId="53" applyFont="1" applyBorder="1" applyAlignment="1">
      <alignment horizontal="center" vertical="center" wrapText="1"/>
      <protection/>
    </xf>
    <xf numFmtId="0" fontId="22" fillId="0" borderId="24" xfId="53" applyFont="1" applyBorder="1" applyAlignment="1">
      <alignment horizontal="center" vertical="center" wrapText="1"/>
      <protection/>
    </xf>
    <xf numFmtId="0" fontId="22" fillId="0" borderId="55" xfId="53" applyFont="1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top" wrapText="1"/>
      <protection/>
    </xf>
    <xf numFmtId="0" fontId="8" fillId="0" borderId="30" xfId="53" applyFont="1" applyBorder="1" applyAlignment="1">
      <alignment horizontal="center" vertical="top" wrapText="1"/>
      <protection/>
    </xf>
    <xf numFmtId="0" fontId="9" fillId="0" borderId="32" xfId="53" applyFont="1" applyBorder="1" applyAlignment="1">
      <alignment horizontal="center" vertical="center"/>
      <protection/>
    </xf>
    <xf numFmtId="0" fontId="9" fillId="0" borderId="26" xfId="53" applyFont="1" applyBorder="1" applyAlignment="1">
      <alignment horizontal="center" vertical="center"/>
      <protection/>
    </xf>
    <xf numFmtId="4" fontId="9" fillId="0" borderId="32" xfId="53" applyNumberFormat="1" applyFont="1" applyBorder="1" applyAlignment="1">
      <alignment horizontal="center"/>
      <protection/>
    </xf>
    <xf numFmtId="0" fontId="8" fillId="0" borderId="28" xfId="53" applyFont="1" applyBorder="1" applyAlignment="1">
      <alignment horizontal="center" wrapText="1"/>
      <protection/>
    </xf>
    <xf numFmtId="0" fontId="8" fillId="0" borderId="29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8" fillId="0" borderId="23" xfId="53" applyFont="1" applyBorder="1" applyAlignment="1">
      <alignment horizontal="center" wrapText="1"/>
      <protection/>
    </xf>
    <xf numFmtId="0" fontId="8" fillId="0" borderId="0" xfId="53" applyFont="1" applyBorder="1" applyAlignment="1">
      <alignment horizontal="center" wrapText="1"/>
      <protection/>
    </xf>
    <xf numFmtId="0" fontId="8" fillId="0" borderId="24" xfId="53" applyFont="1" applyBorder="1" applyAlignment="1">
      <alignment horizontal="center" wrapText="1"/>
      <protection/>
    </xf>
    <xf numFmtId="0" fontId="8" fillId="0" borderId="47" xfId="53" applyFont="1" applyBorder="1" applyAlignment="1">
      <alignment horizontal="center" wrapText="1"/>
      <protection/>
    </xf>
    <xf numFmtId="0" fontId="8" fillId="0" borderId="54" xfId="53" applyFont="1" applyBorder="1" applyAlignment="1">
      <alignment horizontal="center" wrapText="1"/>
      <protection/>
    </xf>
    <xf numFmtId="0" fontId="8" fillId="0" borderId="55" xfId="53" applyFont="1" applyBorder="1" applyAlignment="1">
      <alignment horizontal="center" wrapText="1"/>
      <protection/>
    </xf>
    <xf numFmtId="0" fontId="8" fillId="0" borderId="22" xfId="53" applyFont="1" applyBorder="1" applyAlignment="1">
      <alignment horizontal="center"/>
      <protection/>
    </xf>
    <xf numFmtId="0" fontId="8" fillId="0" borderId="36" xfId="53" applyFont="1" applyBorder="1" applyAlignment="1">
      <alignment horizontal="center"/>
      <protection/>
    </xf>
    <xf numFmtId="0" fontId="8" fillId="0" borderId="28" xfId="53" applyFont="1" applyBorder="1" applyAlignment="1">
      <alignment horizontal="center" vertical="center"/>
      <protection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4" fontId="14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0" borderId="59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63" xfId="0" applyFont="1" applyBorder="1" applyAlignment="1">
      <alignment vertic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1"/>
  <sheetViews>
    <sheetView view="pageLayout" workbookViewId="0" topLeftCell="A158">
      <selection activeCell="E240" sqref="E240"/>
    </sheetView>
  </sheetViews>
  <sheetFormatPr defaultColWidth="10.25390625" defaultRowHeight="12.75"/>
  <cols>
    <col min="1" max="1" width="3.625" style="3" bestFit="1" customWidth="1"/>
    <col min="2" max="2" width="19.875" style="3" customWidth="1"/>
    <col min="3" max="3" width="7.125" style="3" customWidth="1"/>
    <col min="4" max="4" width="9.625" style="48" customWidth="1"/>
    <col min="5" max="5" width="10.875" style="3" customWidth="1"/>
    <col min="6" max="6" width="12.00390625" style="3" customWidth="1"/>
    <col min="7" max="8" width="10.875" style="3" customWidth="1"/>
    <col min="9" max="9" width="10.625" style="3" customWidth="1"/>
    <col min="10" max="10" width="10.125" style="3" customWidth="1"/>
    <col min="11" max="11" width="6.625" style="3" customWidth="1"/>
    <col min="12" max="12" width="9.75390625" style="3" customWidth="1"/>
    <col min="13" max="13" width="10.375" style="3" customWidth="1"/>
    <col min="14" max="14" width="10.125" style="3" customWidth="1"/>
    <col min="15" max="15" width="6.375" style="3" customWidth="1"/>
    <col min="16" max="16" width="13.125" style="3" customWidth="1"/>
    <col min="17" max="16384" width="10.25390625" style="3" customWidth="1"/>
  </cols>
  <sheetData>
    <row r="2" spans="1:16" ht="29.25" customHeight="1">
      <c r="A2" s="335" t="s">
        <v>151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ht="18.75" customHeight="1"/>
    <row r="4" spans="1:16" ht="11.25">
      <c r="A4" s="334" t="s">
        <v>49</v>
      </c>
      <c r="B4" s="334" t="s">
        <v>51</v>
      </c>
      <c r="C4" s="333" t="s">
        <v>52</v>
      </c>
      <c r="D4" s="333" t="s">
        <v>87</v>
      </c>
      <c r="E4" s="333" t="s">
        <v>85</v>
      </c>
      <c r="F4" s="334" t="s">
        <v>6</v>
      </c>
      <c r="G4" s="334"/>
      <c r="H4" s="334" t="s">
        <v>50</v>
      </c>
      <c r="I4" s="334"/>
      <c r="J4" s="334"/>
      <c r="K4" s="334"/>
      <c r="L4" s="334"/>
      <c r="M4" s="334"/>
      <c r="N4" s="334"/>
      <c r="O4" s="334"/>
      <c r="P4" s="334"/>
    </row>
    <row r="5" spans="1:16" ht="11.25">
      <c r="A5" s="334"/>
      <c r="B5" s="334"/>
      <c r="C5" s="333"/>
      <c r="D5" s="333"/>
      <c r="E5" s="333"/>
      <c r="F5" s="333" t="s">
        <v>82</v>
      </c>
      <c r="G5" s="333" t="s">
        <v>83</v>
      </c>
      <c r="H5" s="334" t="s">
        <v>143</v>
      </c>
      <c r="I5" s="334"/>
      <c r="J5" s="334"/>
      <c r="K5" s="334"/>
      <c r="L5" s="334"/>
      <c r="M5" s="334"/>
      <c r="N5" s="334"/>
      <c r="O5" s="334"/>
      <c r="P5" s="334"/>
    </row>
    <row r="6" spans="1:16" ht="11.25">
      <c r="A6" s="334"/>
      <c r="B6" s="334"/>
      <c r="C6" s="333"/>
      <c r="D6" s="333"/>
      <c r="E6" s="333"/>
      <c r="F6" s="333"/>
      <c r="G6" s="333"/>
      <c r="H6" s="333" t="s">
        <v>54</v>
      </c>
      <c r="I6" s="334" t="s">
        <v>55</v>
      </c>
      <c r="J6" s="334"/>
      <c r="K6" s="334"/>
      <c r="L6" s="334"/>
      <c r="M6" s="334"/>
      <c r="N6" s="334"/>
      <c r="O6" s="334"/>
      <c r="P6" s="334"/>
    </row>
    <row r="7" spans="1:16" ht="14.25" customHeight="1">
      <c r="A7" s="334"/>
      <c r="B7" s="334"/>
      <c r="C7" s="333"/>
      <c r="D7" s="333"/>
      <c r="E7" s="333"/>
      <c r="F7" s="333"/>
      <c r="G7" s="333"/>
      <c r="H7" s="333"/>
      <c r="I7" s="334" t="s">
        <v>56</v>
      </c>
      <c r="J7" s="334"/>
      <c r="K7" s="334"/>
      <c r="L7" s="334"/>
      <c r="M7" s="334" t="s">
        <v>53</v>
      </c>
      <c r="N7" s="334"/>
      <c r="O7" s="334"/>
      <c r="P7" s="334"/>
    </row>
    <row r="8" spans="1:16" ht="12.75" customHeight="1">
      <c r="A8" s="334"/>
      <c r="B8" s="334"/>
      <c r="C8" s="333"/>
      <c r="D8" s="333"/>
      <c r="E8" s="333"/>
      <c r="F8" s="333"/>
      <c r="G8" s="333"/>
      <c r="H8" s="333"/>
      <c r="I8" s="333" t="s">
        <v>57</v>
      </c>
      <c r="J8" s="334" t="s">
        <v>58</v>
      </c>
      <c r="K8" s="334"/>
      <c r="L8" s="334"/>
      <c r="M8" s="333" t="s">
        <v>59</v>
      </c>
      <c r="N8" s="333" t="s">
        <v>58</v>
      </c>
      <c r="O8" s="333"/>
      <c r="P8" s="333"/>
    </row>
    <row r="9" spans="1:16" ht="48" customHeight="1">
      <c r="A9" s="334"/>
      <c r="B9" s="334"/>
      <c r="C9" s="333"/>
      <c r="D9" s="333"/>
      <c r="E9" s="333"/>
      <c r="F9" s="333"/>
      <c r="G9" s="333"/>
      <c r="H9" s="333"/>
      <c r="I9" s="333"/>
      <c r="J9" s="5" t="s">
        <v>84</v>
      </c>
      <c r="K9" s="5" t="s">
        <v>60</v>
      </c>
      <c r="L9" s="5" t="s">
        <v>61</v>
      </c>
      <c r="M9" s="333"/>
      <c r="N9" s="44" t="s">
        <v>84</v>
      </c>
      <c r="O9" s="5" t="s">
        <v>60</v>
      </c>
      <c r="P9" s="5" t="s">
        <v>62</v>
      </c>
    </row>
    <row r="10" spans="1:16" ht="7.5" customHeight="1">
      <c r="A10" s="4">
        <v>1</v>
      </c>
      <c r="B10" s="4">
        <v>2</v>
      </c>
      <c r="C10" s="4">
        <v>3</v>
      </c>
      <c r="D10" s="49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5">
        <v>14</v>
      </c>
      <c r="O10" s="4">
        <v>15</v>
      </c>
      <c r="P10" s="4">
        <v>16</v>
      </c>
    </row>
    <row r="11" spans="1:16" s="13" customFormat="1" ht="11.25" customHeight="1">
      <c r="A11" s="7">
        <v>1</v>
      </c>
      <c r="B11" s="12" t="s">
        <v>63</v>
      </c>
      <c r="C11" s="340" t="s">
        <v>37</v>
      </c>
      <c r="D11" s="341"/>
      <c r="E11" s="56">
        <f>E16+E24+E32+E64+E80+E105+E114+E123+E139+E147+E155+E40+E56+E163+E178+E96+E48+E72+E170+E88+E131</f>
        <v>18049214.369999997</v>
      </c>
      <c r="F11" s="56">
        <f aca="true" t="shared" si="0" ref="F11:P11">F16+F24+F32+F64+F80+F105+F114+F123+F139+F147+F155+F40+F56+F163+F178+F96+F48+F72+F170+F88+F131</f>
        <v>7101920.71</v>
      </c>
      <c r="G11" s="56">
        <f t="shared" si="0"/>
        <v>10947293.66</v>
      </c>
      <c r="H11" s="56">
        <f t="shared" si="0"/>
        <v>3164680.93</v>
      </c>
      <c r="I11" s="56">
        <f t="shared" si="0"/>
        <v>1011523.7</v>
      </c>
      <c r="J11" s="56">
        <f t="shared" si="0"/>
        <v>1011523.7</v>
      </c>
      <c r="K11" s="56">
        <f t="shared" si="0"/>
        <v>0</v>
      </c>
      <c r="L11" s="56">
        <f t="shared" si="0"/>
        <v>0</v>
      </c>
      <c r="M11" s="56">
        <f t="shared" si="0"/>
        <v>2153157.23</v>
      </c>
      <c r="N11" s="56">
        <f t="shared" si="0"/>
        <v>0</v>
      </c>
      <c r="O11" s="56">
        <f t="shared" si="0"/>
        <v>0</v>
      </c>
      <c r="P11" s="56">
        <f t="shared" si="0"/>
        <v>2153157.23</v>
      </c>
    </row>
    <row r="12" spans="1:16" ht="11.25">
      <c r="A12" s="330" t="s">
        <v>64</v>
      </c>
      <c r="B12" s="8" t="s">
        <v>65</v>
      </c>
      <c r="C12" s="251" t="s">
        <v>153</v>
      </c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3"/>
    </row>
    <row r="13" spans="1:16" ht="11.25">
      <c r="A13" s="330"/>
      <c r="B13" s="8" t="s">
        <v>66</v>
      </c>
      <c r="C13" s="344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6"/>
    </row>
    <row r="14" spans="1:16" ht="11.25">
      <c r="A14" s="330"/>
      <c r="B14" s="8" t="s">
        <v>67</v>
      </c>
      <c r="C14" s="344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6"/>
    </row>
    <row r="15" spans="1:16" ht="11.25">
      <c r="A15" s="330"/>
      <c r="B15" s="8" t="s">
        <v>68</v>
      </c>
      <c r="C15" s="347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9"/>
    </row>
    <row r="16" spans="1:16" ht="22.5">
      <c r="A16" s="330"/>
      <c r="B16" s="8" t="s">
        <v>69</v>
      </c>
      <c r="C16" s="8"/>
      <c r="D16" s="50" t="s">
        <v>239</v>
      </c>
      <c r="E16" s="51">
        <f>F16+G16</f>
        <v>1832860</v>
      </c>
      <c r="F16" s="51">
        <f>F17+F18+F19</f>
        <v>932860</v>
      </c>
      <c r="G16" s="51">
        <f>G17+G18+G19</f>
        <v>900000</v>
      </c>
      <c r="H16" s="51">
        <f>I16+M16</f>
        <v>49300</v>
      </c>
      <c r="I16" s="51">
        <f>J16+K16+L16</f>
        <v>49300</v>
      </c>
      <c r="J16" s="51">
        <v>49300</v>
      </c>
      <c r="K16" s="51">
        <v>0</v>
      </c>
      <c r="L16" s="51"/>
      <c r="M16" s="51">
        <f>N16+O16+P16</f>
        <v>0</v>
      </c>
      <c r="N16" s="57">
        <v>0</v>
      </c>
      <c r="O16" s="51">
        <v>0</v>
      </c>
      <c r="P16" s="51">
        <v>0</v>
      </c>
    </row>
    <row r="17" spans="1:16" ht="11.25">
      <c r="A17" s="330"/>
      <c r="B17" s="8" t="s">
        <v>143</v>
      </c>
      <c r="C17" s="332"/>
      <c r="D17" s="331"/>
      <c r="E17" s="52">
        <f>F17+G17</f>
        <v>49300</v>
      </c>
      <c r="F17" s="51">
        <f>I16</f>
        <v>49300</v>
      </c>
      <c r="G17" s="51">
        <f>M16</f>
        <v>0</v>
      </c>
      <c r="H17" s="336">
        <v>0</v>
      </c>
      <c r="I17" s="336">
        <v>0</v>
      </c>
      <c r="J17" s="336">
        <v>0</v>
      </c>
      <c r="K17" s="336">
        <v>0</v>
      </c>
      <c r="L17" s="336">
        <v>0</v>
      </c>
      <c r="M17" s="336">
        <v>0</v>
      </c>
      <c r="N17" s="337">
        <v>0</v>
      </c>
      <c r="O17" s="336">
        <v>0</v>
      </c>
      <c r="P17" s="336">
        <v>0</v>
      </c>
    </row>
    <row r="18" spans="1:16" ht="11.25">
      <c r="A18" s="330"/>
      <c r="B18" s="8" t="s">
        <v>144</v>
      </c>
      <c r="C18" s="332"/>
      <c r="D18" s="331"/>
      <c r="E18" s="52">
        <f>F18+G18</f>
        <v>47000</v>
      </c>
      <c r="F18" s="51">
        <v>47000</v>
      </c>
      <c r="G18" s="51"/>
      <c r="H18" s="336"/>
      <c r="I18" s="336"/>
      <c r="J18" s="336"/>
      <c r="K18" s="336"/>
      <c r="L18" s="336"/>
      <c r="M18" s="336"/>
      <c r="N18" s="338"/>
      <c r="O18" s="336"/>
      <c r="P18" s="336"/>
    </row>
    <row r="19" spans="1:16" ht="11.25">
      <c r="A19" s="330"/>
      <c r="B19" s="8" t="s">
        <v>152</v>
      </c>
      <c r="C19" s="332"/>
      <c r="D19" s="331"/>
      <c r="E19" s="52">
        <f>F19+G19</f>
        <v>1736560</v>
      </c>
      <c r="F19" s="51">
        <v>836560</v>
      </c>
      <c r="G19" s="51">
        <v>900000</v>
      </c>
      <c r="H19" s="336"/>
      <c r="I19" s="336"/>
      <c r="J19" s="336"/>
      <c r="K19" s="336"/>
      <c r="L19" s="336"/>
      <c r="M19" s="336"/>
      <c r="N19" s="339"/>
      <c r="O19" s="336"/>
      <c r="P19" s="336"/>
    </row>
    <row r="20" spans="1:16" ht="11.25">
      <c r="A20" s="330" t="s">
        <v>70</v>
      </c>
      <c r="B20" s="8" t="s">
        <v>65</v>
      </c>
      <c r="C20" s="251" t="s">
        <v>226</v>
      </c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3"/>
    </row>
    <row r="21" spans="1:16" ht="11.25">
      <c r="A21" s="330"/>
      <c r="B21" s="8" t="s">
        <v>66</v>
      </c>
      <c r="C21" s="254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6"/>
    </row>
    <row r="22" spans="1:16" ht="11.25">
      <c r="A22" s="330"/>
      <c r="B22" s="8" t="s">
        <v>67</v>
      </c>
      <c r="C22" s="254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6"/>
    </row>
    <row r="23" spans="1:16" ht="11.25">
      <c r="A23" s="330"/>
      <c r="B23" s="8" t="s">
        <v>68</v>
      </c>
      <c r="C23" s="257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9"/>
    </row>
    <row r="24" spans="1:16" ht="22.5">
      <c r="A24" s="330"/>
      <c r="B24" s="8" t="s">
        <v>69</v>
      </c>
      <c r="C24" s="8"/>
      <c r="D24" s="50" t="s">
        <v>239</v>
      </c>
      <c r="E24" s="52">
        <f>F24+G24</f>
        <v>601500</v>
      </c>
      <c r="F24" s="52">
        <f>F25+F26+F27</f>
        <v>251500</v>
      </c>
      <c r="G24" s="52">
        <f>G25+G26+G27</f>
        <v>350000</v>
      </c>
      <c r="H24" s="52">
        <f>I24+M24</f>
        <v>500</v>
      </c>
      <c r="I24" s="52">
        <f>J24+K24+L24</f>
        <v>500</v>
      </c>
      <c r="J24" s="52">
        <v>500</v>
      </c>
      <c r="K24" s="52">
        <v>0</v>
      </c>
      <c r="L24" s="52">
        <v>0</v>
      </c>
      <c r="M24" s="52">
        <f>N24+O24+P24</f>
        <v>0</v>
      </c>
      <c r="N24" s="54">
        <v>0</v>
      </c>
      <c r="O24" s="52">
        <v>0</v>
      </c>
      <c r="P24" s="52">
        <v>0</v>
      </c>
    </row>
    <row r="25" spans="1:16" ht="11.25">
      <c r="A25" s="330"/>
      <c r="B25" s="8" t="s">
        <v>143</v>
      </c>
      <c r="C25" s="332"/>
      <c r="D25" s="331"/>
      <c r="E25" s="52">
        <f>F25+G25</f>
        <v>500</v>
      </c>
      <c r="F25" s="52">
        <f>I24</f>
        <v>500</v>
      </c>
      <c r="G25" s="52">
        <f>M24</f>
        <v>0</v>
      </c>
      <c r="H25" s="329">
        <v>0</v>
      </c>
      <c r="I25" s="329">
        <v>0</v>
      </c>
      <c r="J25" s="329">
        <v>0</v>
      </c>
      <c r="K25" s="329">
        <v>0</v>
      </c>
      <c r="L25" s="329">
        <v>0</v>
      </c>
      <c r="M25" s="329">
        <v>0</v>
      </c>
      <c r="N25" s="245">
        <v>0</v>
      </c>
      <c r="O25" s="329">
        <v>0</v>
      </c>
      <c r="P25" s="329">
        <v>0</v>
      </c>
    </row>
    <row r="26" spans="1:16" ht="11.25">
      <c r="A26" s="330"/>
      <c r="B26" s="8" t="s">
        <v>144</v>
      </c>
      <c r="C26" s="332"/>
      <c r="D26" s="331"/>
      <c r="E26" s="52">
        <f>F26+G26</f>
        <v>1000</v>
      </c>
      <c r="F26" s="52">
        <v>1000</v>
      </c>
      <c r="G26" s="52"/>
      <c r="H26" s="329"/>
      <c r="I26" s="329"/>
      <c r="J26" s="329"/>
      <c r="K26" s="329"/>
      <c r="L26" s="329"/>
      <c r="M26" s="329"/>
      <c r="N26" s="246"/>
      <c r="O26" s="329"/>
      <c r="P26" s="329"/>
    </row>
    <row r="27" spans="1:16" ht="11.25">
      <c r="A27" s="330"/>
      <c r="B27" s="8" t="s">
        <v>152</v>
      </c>
      <c r="C27" s="332"/>
      <c r="D27" s="331"/>
      <c r="E27" s="52">
        <f>F27+G27</f>
        <v>600000</v>
      </c>
      <c r="F27" s="52">
        <v>250000</v>
      </c>
      <c r="G27" s="52">
        <v>350000</v>
      </c>
      <c r="H27" s="329"/>
      <c r="I27" s="329"/>
      <c r="J27" s="329"/>
      <c r="K27" s="329"/>
      <c r="L27" s="329"/>
      <c r="M27" s="329"/>
      <c r="N27" s="247"/>
      <c r="O27" s="329"/>
      <c r="P27" s="329"/>
    </row>
    <row r="28" spans="1:16" ht="11.25">
      <c r="A28" s="330" t="s">
        <v>71</v>
      </c>
      <c r="B28" s="8" t="s">
        <v>65</v>
      </c>
      <c r="C28" s="251" t="s">
        <v>212</v>
      </c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3"/>
    </row>
    <row r="29" spans="1:16" ht="11.25">
      <c r="A29" s="330"/>
      <c r="B29" s="8" t="s">
        <v>66</v>
      </c>
      <c r="C29" s="254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6"/>
    </row>
    <row r="30" spans="1:16" ht="11.25">
      <c r="A30" s="330"/>
      <c r="B30" s="8" t="s">
        <v>67</v>
      </c>
      <c r="C30" s="254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6"/>
    </row>
    <row r="31" spans="1:16" ht="11.25">
      <c r="A31" s="330"/>
      <c r="B31" s="8" t="s">
        <v>68</v>
      </c>
      <c r="C31" s="257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9"/>
    </row>
    <row r="32" spans="1:16" ht="22.5">
      <c r="A32" s="330"/>
      <c r="B32" s="8" t="s">
        <v>69</v>
      </c>
      <c r="C32" s="8"/>
      <c r="D32" s="50" t="s">
        <v>240</v>
      </c>
      <c r="E32" s="52">
        <f>F32+G32</f>
        <v>55876</v>
      </c>
      <c r="F32" s="52">
        <f>F33+F34+F35</f>
        <v>21526</v>
      </c>
      <c r="G32" s="52">
        <f>G33+G34+G35</f>
        <v>34350</v>
      </c>
      <c r="H32" s="52">
        <f>I32+M32</f>
        <v>55876</v>
      </c>
      <c r="I32" s="52">
        <f>J32+K32+L32</f>
        <v>21526</v>
      </c>
      <c r="J32" s="52">
        <v>21526</v>
      </c>
      <c r="K32" s="52">
        <v>0</v>
      </c>
      <c r="L32" s="52"/>
      <c r="M32" s="52">
        <f>N32+O32+P32</f>
        <v>34350</v>
      </c>
      <c r="N32" s="54">
        <v>0</v>
      </c>
      <c r="O32" s="52">
        <v>0</v>
      </c>
      <c r="P32" s="52">
        <v>34350</v>
      </c>
    </row>
    <row r="33" spans="1:16" ht="11.25">
      <c r="A33" s="330"/>
      <c r="B33" s="8" t="s">
        <v>143</v>
      </c>
      <c r="C33" s="332"/>
      <c r="D33" s="331"/>
      <c r="E33" s="52">
        <f>F33+G33</f>
        <v>55876</v>
      </c>
      <c r="F33" s="52">
        <f>I32</f>
        <v>21526</v>
      </c>
      <c r="G33" s="52">
        <f>M32</f>
        <v>34350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245">
        <v>0</v>
      </c>
      <c r="O33" s="329">
        <v>0</v>
      </c>
      <c r="P33" s="329">
        <v>0</v>
      </c>
    </row>
    <row r="34" spans="1:16" ht="11.25">
      <c r="A34" s="330"/>
      <c r="B34" s="8" t="s">
        <v>144</v>
      </c>
      <c r="C34" s="332"/>
      <c r="D34" s="331"/>
      <c r="E34" s="52">
        <f>F34+G34</f>
        <v>0</v>
      </c>
      <c r="F34" s="52">
        <v>0</v>
      </c>
      <c r="G34" s="52">
        <v>0</v>
      </c>
      <c r="H34" s="329"/>
      <c r="I34" s="329"/>
      <c r="J34" s="329"/>
      <c r="K34" s="329"/>
      <c r="L34" s="329"/>
      <c r="M34" s="329"/>
      <c r="N34" s="246"/>
      <c r="O34" s="329"/>
      <c r="P34" s="329"/>
    </row>
    <row r="35" spans="1:16" ht="11.25">
      <c r="A35" s="330"/>
      <c r="B35" s="8" t="s">
        <v>152</v>
      </c>
      <c r="C35" s="332"/>
      <c r="D35" s="331"/>
      <c r="E35" s="52">
        <f>F35+G35</f>
        <v>0</v>
      </c>
      <c r="F35" s="52">
        <v>0</v>
      </c>
      <c r="G35" s="52">
        <v>0</v>
      </c>
      <c r="H35" s="329"/>
      <c r="I35" s="329"/>
      <c r="J35" s="329"/>
      <c r="K35" s="329"/>
      <c r="L35" s="329"/>
      <c r="M35" s="329"/>
      <c r="N35" s="247"/>
      <c r="O35" s="329"/>
      <c r="P35" s="329"/>
    </row>
    <row r="36" spans="1:16" ht="11.25">
      <c r="A36" s="330" t="s">
        <v>218</v>
      </c>
      <c r="B36" s="8" t="s">
        <v>65</v>
      </c>
      <c r="C36" s="251" t="s">
        <v>209</v>
      </c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3"/>
    </row>
    <row r="37" spans="1:16" ht="11.25">
      <c r="A37" s="330"/>
      <c r="B37" s="8" t="s">
        <v>66</v>
      </c>
      <c r="C37" s="254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6"/>
    </row>
    <row r="38" spans="1:16" ht="11.25">
      <c r="A38" s="330"/>
      <c r="B38" s="8" t="s">
        <v>67</v>
      </c>
      <c r="C38" s="254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ht="11.25">
      <c r="A39" s="330"/>
      <c r="B39" s="8" t="s">
        <v>68</v>
      </c>
      <c r="C39" s="257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9"/>
    </row>
    <row r="40" spans="1:16" ht="22.5">
      <c r="A40" s="330"/>
      <c r="B40" s="8" t="s">
        <v>69</v>
      </c>
      <c r="C40" s="8"/>
      <c r="D40" s="50" t="s">
        <v>240</v>
      </c>
      <c r="E40" s="52">
        <f>F40+G40</f>
        <v>60171</v>
      </c>
      <c r="F40" s="52">
        <f>F41+F42+F43</f>
        <v>23181</v>
      </c>
      <c r="G40" s="52">
        <f>G41+G42+G43</f>
        <v>36990</v>
      </c>
      <c r="H40" s="52">
        <f>I40+M40</f>
        <v>60171</v>
      </c>
      <c r="I40" s="52">
        <f>J40+K40+L40</f>
        <v>23181</v>
      </c>
      <c r="J40" s="52">
        <v>23181</v>
      </c>
      <c r="K40" s="52">
        <v>0</v>
      </c>
      <c r="L40" s="52"/>
      <c r="M40" s="52">
        <f>N40+O40+P40</f>
        <v>36990</v>
      </c>
      <c r="N40" s="54">
        <v>0</v>
      </c>
      <c r="O40" s="52">
        <v>0</v>
      </c>
      <c r="P40" s="52">
        <v>36990</v>
      </c>
    </row>
    <row r="41" spans="1:16" ht="11.25">
      <c r="A41" s="330"/>
      <c r="B41" s="8" t="s">
        <v>143</v>
      </c>
      <c r="C41" s="332"/>
      <c r="D41" s="331"/>
      <c r="E41" s="52">
        <f>F41+G41</f>
        <v>60171</v>
      </c>
      <c r="F41" s="52">
        <f>I40</f>
        <v>23181</v>
      </c>
      <c r="G41" s="52">
        <f>M40</f>
        <v>36990</v>
      </c>
      <c r="H41" s="329">
        <v>0</v>
      </c>
      <c r="I41" s="329">
        <v>0</v>
      </c>
      <c r="J41" s="329">
        <v>0</v>
      </c>
      <c r="K41" s="329">
        <v>0</v>
      </c>
      <c r="L41" s="329">
        <v>0</v>
      </c>
      <c r="M41" s="329">
        <v>0</v>
      </c>
      <c r="N41" s="245">
        <v>0</v>
      </c>
      <c r="O41" s="329">
        <v>0</v>
      </c>
      <c r="P41" s="329">
        <v>0</v>
      </c>
    </row>
    <row r="42" spans="1:16" ht="11.25">
      <c r="A42" s="330"/>
      <c r="B42" s="8" t="s">
        <v>144</v>
      </c>
      <c r="C42" s="332"/>
      <c r="D42" s="331"/>
      <c r="E42" s="52">
        <f>F42+G42</f>
        <v>0</v>
      </c>
      <c r="F42" s="52">
        <v>0</v>
      </c>
      <c r="G42" s="52">
        <v>0</v>
      </c>
      <c r="H42" s="329"/>
      <c r="I42" s="329"/>
      <c r="J42" s="329"/>
      <c r="K42" s="329"/>
      <c r="L42" s="329"/>
      <c r="M42" s="329"/>
      <c r="N42" s="246"/>
      <c r="O42" s="329"/>
      <c r="P42" s="329"/>
    </row>
    <row r="43" spans="1:16" ht="11.25">
      <c r="A43" s="330"/>
      <c r="B43" s="8" t="s">
        <v>152</v>
      </c>
      <c r="C43" s="332"/>
      <c r="D43" s="331"/>
      <c r="E43" s="52">
        <f>F43+G43</f>
        <v>0</v>
      </c>
      <c r="F43" s="52">
        <v>0</v>
      </c>
      <c r="G43" s="52">
        <v>0</v>
      </c>
      <c r="H43" s="329"/>
      <c r="I43" s="329"/>
      <c r="J43" s="329"/>
      <c r="K43" s="329"/>
      <c r="L43" s="329"/>
      <c r="M43" s="329"/>
      <c r="N43" s="247"/>
      <c r="O43" s="329"/>
      <c r="P43" s="329"/>
    </row>
    <row r="44" spans="1:16" ht="11.25">
      <c r="A44" s="248" t="s">
        <v>154</v>
      </c>
      <c r="B44" s="8" t="s">
        <v>65</v>
      </c>
      <c r="C44" s="251" t="s">
        <v>213</v>
      </c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3"/>
    </row>
    <row r="45" spans="1:16" ht="11.25">
      <c r="A45" s="249"/>
      <c r="B45" s="8" t="s">
        <v>66</v>
      </c>
      <c r="C45" s="254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6"/>
    </row>
    <row r="46" spans="1:16" ht="11.25">
      <c r="A46" s="249"/>
      <c r="B46" s="8" t="s">
        <v>67</v>
      </c>
      <c r="C46" s="254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6"/>
    </row>
    <row r="47" spans="1:16" ht="11.25">
      <c r="A47" s="249"/>
      <c r="B47" s="8" t="s">
        <v>68</v>
      </c>
      <c r="C47" s="257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9"/>
    </row>
    <row r="48" spans="1:16" ht="22.5">
      <c r="A48" s="249"/>
      <c r="B48" s="8" t="s">
        <v>69</v>
      </c>
      <c r="C48" s="8"/>
      <c r="D48" s="50" t="s">
        <v>198</v>
      </c>
      <c r="E48" s="52">
        <f>F48+G48</f>
        <v>5367</v>
      </c>
      <c r="F48" s="52">
        <f>F49+F50+F51</f>
        <v>1610</v>
      </c>
      <c r="G48" s="52">
        <f>G49+G50+G51</f>
        <v>3757</v>
      </c>
      <c r="H48" s="52">
        <f>I48+M48</f>
        <v>5367</v>
      </c>
      <c r="I48" s="52">
        <f>J48+K48+L48</f>
        <v>1610</v>
      </c>
      <c r="J48" s="52">
        <v>1610</v>
      </c>
      <c r="K48" s="52">
        <v>0</v>
      </c>
      <c r="L48" s="52"/>
      <c r="M48" s="52">
        <f>N48+O48+P48</f>
        <v>3757</v>
      </c>
      <c r="N48" s="54">
        <v>0</v>
      </c>
      <c r="O48" s="52">
        <v>0</v>
      </c>
      <c r="P48" s="52">
        <v>3757</v>
      </c>
    </row>
    <row r="49" spans="1:16" ht="11.25">
      <c r="A49" s="249"/>
      <c r="B49" s="8" t="s">
        <v>143</v>
      </c>
      <c r="C49" s="260"/>
      <c r="D49" s="263"/>
      <c r="E49" s="52">
        <f>F49+G49</f>
        <v>5367</v>
      </c>
      <c r="F49" s="52">
        <f>I48</f>
        <v>1610</v>
      </c>
      <c r="G49" s="52">
        <f>M48</f>
        <v>3757</v>
      </c>
      <c r="H49" s="245">
        <v>0</v>
      </c>
      <c r="I49" s="245">
        <v>0</v>
      </c>
      <c r="J49" s="245">
        <v>0</v>
      </c>
      <c r="K49" s="245">
        <v>0</v>
      </c>
      <c r="L49" s="245">
        <v>0</v>
      </c>
      <c r="M49" s="245">
        <v>0</v>
      </c>
      <c r="N49" s="245">
        <v>0</v>
      </c>
      <c r="O49" s="245">
        <v>0</v>
      </c>
      <c r="P49" s="245">
        <v>0</v>
      </c>
    </row>
    <row r="50" spans="1:16" ht="11.25">
      <c r="A50" s="249"/>
      <c r="B50" s="8" t="s">
        <v>144</v>
      </c>
      <c r="C50" s="261"/>
      <c r="D50" s="264"/>
      <c r="E50" s="52">
        <f>F50+G50</f>
        <v>0</v>
      </c>
      <c r="F50" s="52">
        <v>0</v>
      </c>
      <c r="G50" s="52">
        <v>0</v>
      </c>
      <c r="H50" s="246"/>
      <c r="I50" s="246"/>
      <c r="J50" s="246"/>
      <c r="K50" s="246"/>
      <c r="L50" s="246"/>
      <c r="M50" s="246"/>
      <c r="N50" s="246"/>
      <c r="O50" s="246"/>
      <c r="P50" s="246"/>
    </row>
    <row r="51" spans="1:16" ht="11.25">
      <c r="A51" s="250"/>
      <c r="B51" s="8" t="s">
        <v>152</v>
      </c>
      <c r="C51" s="262"/>
      <c r="D51" s="265"/>
      <c r="E51" s="52">
        <f>F51+G51</f>
        <v>0</v>
      </c>
      <c r="F51" s="52">
        <v>0</v>
      </c>
      <c r="G51" s="52">
        <v>0</v>
      </c>
      <c r="H51" s="247"/>
      <c r="I51" s="247"/>
      <c r="J51" s="247"/>
      <c r="K51" s="247"/>
      <c r="L51" s="247"/>
      <c r="M51" s="247"/>
      <c r="N51" s="247"/>
      <c r="O51" s="247"/>
      <c r="P51" s="247"/>
    </row>
    <row r="52" spans="1:16" ht="11.25">
      <c r="A52" s="248" t="s">
        <v>155</v>
      </c>
      <c r="B52" s="8" t="s">
        <v>65</v>
      </c>
      <c r="C52" s="251" t="s">
        <v>214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3"/>
    </row>
    <row r="53" spans="1:16" ht="11.25">
      <c r="A53" s="249"/>
      <c r="B53" s="8" t="s">
        <v>66</v>
      </c>
      <c r="C53" s="254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ht="11.25">
      <c r="A54" s="249"/>
      <c r="B54" s="8" t="s">
        <v>67</v>
      </c>
      <c r="C54" s="254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6"/>
    </row>
    <row r="55" spans="1:16" ht="11.25">
      <c r="A55" s="249"/>
      <c r="B55" s="8" t="s">
        <v>68</v>
      </c>
      <c r="C55" s="257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9"/>
    </row>
    <row r="56" spans="1:16" ht="22.5">
      <c r="A56" s="249"/>
      <c r="B56" s="8" t="s">
        <v>69</v>
      </c>
      <c r="C56" s="8"/>
      <c r="D56" s="50" t="s">
        <v>198</v>
      </c>
      <c r="E56" s="52">
        <f>F56+G56</f>
        <v>19117</v>
      </c>
      <c r="F56" s="52">
        <f>F57+F58+F59</f>
        <v>8853</v>
      </c>
      <c r="G56" s="52">
        <f>G57+G58+G59</f>
        <v>10264</v>
      </c>
      <c r="H56" s="52">
        <f>I56+M56</f>
        <v>19117</v>
      </c>
      <c r="I56" s="52">
        <f>J56+K56+L56</f>
        <v>8853</v>
      </c>
      <c r="J56" s="52">
        <v>8853</v>
      </c>
      <c r="K56" s="52">
        <v>0</v>
      </c>
      <c r="L56" s="52"/>
      <c r="M56" s="52">
        <f>N56+O56+P56</f>
        <v>10264</v>
      </c>
      <c r="N56" s="54">
        <v>0</v>
      </c>
      <c r="O56" s="52">
        <v>0</v>
      </c>
      <c r="P56" s="52">
        <v>10264</v>
      </c>
    </row>
    <row r="57" spans="1:16" ht="11.25">
      <c r="A57" s="249"/>
      <c r="B57" s="8" t="s">
        <v>143</v>
      </c>
      <c r="C57" s="260"/>
      <c r="D57" s="263"/>
      <c r="E57" s="52">
        <f>F57+G57</f>
        <v>19117</v>
      </c>
      <c r="F57" s="52">
        <f>I56</f>
        <v>8853</v>
      </c>
      <c r="G57" s="52">
        <f>M56</f>
        <v>10264</v>
      </c>
      <c r="H57" s="245">
        <v>0</v>
      </c>
      <c r="I57" s="245">
        <v>0</v>
      </c>
      <c r="J57" s="245">
        <v>0</v>
      </c>
      <c r="K57" s="245">
        <v>0</v>
      </c>
      <c r="L57" s="245">
        <v>0</v>
      </c>
      <c r="M57" s="245">
        <v>0</v>
      </c>
      <c r="N57" s="245">
        <v>0</v>
      </c>
      <c r="O57" s="245">
        <v>0</v>
      </c>
      <c r="P57" s="245">
        <v>0</v>
      </c>
    </row>
    <row r="58" spans="1:16" ht="11.25">
      <c r="A58" s="249"/>
      <c r="B58" s="8" t="s">
        <v>144</v>
      </c>
      <c r="C58" s="261"/>
      <c r="D58" s="264"/>
      <c r="E58" s="52">
        <f>F58+G58</f>
        <v>0</v>
      </c>
      <c r="F58" s="52">
        <v>0</v>
      </c>
      <c r="G58" s="52">
        <v>0</v>
      </c>
      <c r="H58" s="246"/>
      <c r="I58" s="246"/>
      <c r="J58" s="246"/>
      <c r="K58" s="246"/>
      <c r="L58" s="246"/>
      <c r="M58" s="246"/>
      <c r="N58" s="246"/>
      <c r="O58" s="246"/>
      <c r="P58" s="246"/>
    </row>
    <row r="59" spans="1:16" ht="11.25">
      <c r="A59" s="250"/>
      <c r="B59" s="8" t="s">
        <v>152</v>
      </c>
      <c r="C59" s="262"/>
      <c r="D59" s="265"/>
      <c r="E59" s="52">
        <f>F59+G59</f>
        <v>0</v>
      </c>
      <c r="F59" s="52">
        <v>0</v>
      </c>
      <c r="G59" s="52">
        <v>0</v>
      </c>
      <c r="H59" s="247"/>
      <c r="I59" s="247"/>
      <c r="J59" s="247"/>
      <c r="K59" s="247"/>
      <c r="L59" s="247"/>
      <c r="M59" s="247"/>
      <c r="N59" s="247"/>
      <c r="O59" s="247"/>
      <c r="P59" s="247"/>
    </row>
    <row r="60" spans="1:16" ht="11.25" customHeight="1">
      <c r="A60" s="248" t="s">
        <v>156</v>
      </c>
      <c r="B60" s="8" t="s">
        <v>65</v>
      </c>
      <c r="C60" s="282" t="s">
        <v>231</v>
      </c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  <row r="61" spans="1:16" ht="11.25">
      <c r="A61" s="249"/>
      <c r="B61" s="8" t="s">
        <v>66</v>
      </c>
      <c r="C61" s="284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</row>
    <row r="62" spans="1:16" ht="11.25">
      <c r="A62" s="249"/>
      <c r="B62" s="8" t="s">
        <v>67</v>
      </c>
      <c r="C62" s="284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</row>
    <row r="63" spans="1:16" ht="11.25">
      <c r="A63" s="249"/>
      <c r="B63" s="8" t="s">
        <v>68</v>
      </c>
      <c r="C63" s="286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</row>
    <row r="64" spans="1:16" ht="22.5">
      <c r="A64" s="249"/>
      <c r="B64" s="8" t="s">
        <v>69</v>
      </c>
      <c r="C64" s="8"/>
      <c r="D64" s="50" t="s">
        <v>198</v>
      </c>
      <c r="E64" s="52">
        <f>F64+G64</f>
        <v>4334508.96</v>
      </c>
      <c r="F64" s="52">
        <f>F65+F66+F67</f>
        <v>1467841.69</v>
      </c>
      <c r="G64" s="52">
        <f>G65+G66+G67</f>
        <v>2866667.27</v>
      </c>
      <c r="H64" s="52">
        <f>I64+M64</f>
        <v>239270</v>
      </c>
      <c r="I64" s="52">
        <f>J64+K64+L64</f>
        <v>239270</v>
      </c>
      <c r="J64" s="52">
        <v>239270</v>
      </c>
      <c r="K64" s="52">
        <v>0</v>
      </c>
      <c r="L64" s="52"/>
      <c r="M64" s="52">
        <f>N64+O64+P64</f>
        <v>0</v>
      </c>
      <c r="N64" s="54"/>
      <c r="O64" s="52">
        <v>0</v>
      </c>
      <c r="P64" s="52"/>
    </row>
    <row r="65" spans="1:16" ht="11.25">
      <c r="A65" s="249"/>
      <c r="B65" s="8" t="s">
        <v>143</v>
      </c>
      <c r="C65" s="260"/>
      <c r="D65" s="263"/>
      <c r="E65" s="52">
        <f>F65+G65</f>
        <v>239270</v>
      </c>
      <c r="F65" s="52">
        <f>I64</f>
        <v>239270</v>
      </c>
      <c r="G65" s="52">
        <f>M64</f>
        <v>0</v>
      </c>
      <c r="H65" s="245">
        <v>0</v>
      </c>
      <c r="I65" s="245">
        <v>0</v>
      </c>
      <c r="J65" s="245">
        <v>0</v>
      </c>
      <c r="K65" s="245">
        <v>0</v>
      </c>
      <c r="L65" s="245">
        <v>0</v>
      </c>
      <c r="M65" s="245">
        <v>0</v>
      </c>
      <c r="N65" s="245">
        <v>0</v>
      </c>
      <c r="O65" s="245">
        <v>0</v>
      </c>
      <c r="P65" s="245">
        <v>0</v>
      </c>
    </row>
    <row r="66" spans="1:16" ht="11.25">
      <c r="A66" s="249"/>
      <c r="B66" s="8" t="s">
        <v>144</v>
      </c>
      <c r="C66" s="261"/>
      <c r="D66" s="264"/>
      <c r="E66" s="52">
        <f>F66+G66</f>
        <v>1374000</v>
      </c>
      <c r="F66" s="52">
        <v>412200</v>
      </c>
      <c r="G66" s="52">
        <v>961800</v>
      </c>
      <c r="H66" s="246"/>
      <c r="I66" s="246"/>
      <c r="J66" s="246"/>
      <c r="K66" s="246"/>
      <c r="L66" s="246"/>
      <c r="M66" s="246"/>
      <c r="N66" s="246"/>
      <c r="O66" s="246"/>
      <c r="P66" s="246"/>
    </row>
    <row r="67" spans="1:16" ht="11.25">
      <c r="A67" s="250"/>
      <c r="B67" s="8" t="s">
        <v>152</v>
      </c>
      <c r="C67" s="262"/>
      <c r="D67" s="265"/>
      <c r="E67" s="52">
        <f>F67+G67</f>
        <v>2721238.96</v>
      </c>
      <c r="F67" s="52">
        <v>816371.69</v>
      </c>
      <c r="G67" s="52">
        <v>1904867.27</v>
      </c>
      <c r="H67" s="247"/>
      <c r="I67" s="247"/>
      <c r="J67" s="247"/>
      <c r="K67" s="247"/>
      <c r="L67" s="247"/>
      <c r="M67" s="247"/>
      <c r="N67" s="247"/>
      <c r="O67" s="247"/>
      <c r="P67" s="247"/>
    </row>
    <row r="68" spans="1:16" ht="11.25" customHeight="1">
      <c r="A68" s="248" t="s">
        <v>157</v>
      </c>
      <c r="B68" s="8" t="s">
        <v>65</v>
      </c>
      <c r="C68" s="251" t="s">
        <v>215</v>
      </c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3"/>
    </row>
    <row r="69" spans="1:16" ht="11.25">
      <c r="A69" s="249"/>
      <c r="B69" s="8" t="s">
        <v>66</v>
      </c>
      <c r="C69" s="254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6"/>
    </row>
    <row r="70" spans="1:16" ht="11.25">
      <c r="A70" s="249"/>
      <c r="B70" s="8" t="s">
        <v>67</v>
      </c>
      <c r="C70" s="254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6"/>
    </row>
    <row r="71" spans="1:16" ht="11.25">
      <c r="A71" s="249"/>
      <c r="B71" s="8" t="s">
        <v>68</v>
      </c>
      <c r="C71" s="257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9"/>
    </row>
    <row r="72" spans="1:16" ht="22.5">
      <c r="A72" s="249"/>
      <c r="B72" s="8" t="s">
        <v>69</v>
      </c>
      <c r="C72" s="8"/>
      <c r="D72" s="50" t="s">
        <v>199</v>
      </c>
      <c r="E72" s="52">
        <f>F72+G72</f>
        <v>14633</v>
      </c>
      <c r="F72" s="52">
        <f>F73+F74+F75</f>
        <v>4390</v>
      </c>
      <c r="G72" s="52">
        <f>G73+G74+G75</f>
        <v>10243</v>
      </c>
      <c r="H72" s="52">
        <f>I72+M72</f>
        <v>14633</v>
      </c>
      <c r="I72" s="52">
        <f>J72+K72+L72</f>
        <v>4390</v>
      </c>
      <c r="J72" s="52">
        <v>4390</v>
      </c>
      <c r="K72" s="52">
        <v>0</v>
      </c>
      <c r="L72" s="52"/>
      <c r="M72" s="52">
        <f>N72+O72+P72</f>
        <v>10243</v>
      </c>
      <c r="N72" s="54">
        <v>0</v>
      </c>
      <c r="O72" s="52">
        <v>0</v>
      </c>
      <c r="P72" s="52">
        <v>10243</v>
      </c>
    </row>
    <row r="73" spans="1:16" ht="11.25">
      <c r="A73" s="249"/>
      <c r="B73" s="8" t="s">
        <v>143</v>
      </c>
      <c r="C73" s="260"/>
      <c r="D73" s="263"/>
      <c r="E73" s="52">
        <f>F73+G73</f>
        <v>14633</v>
      </c>
      <c r="F73" s="52">
        <f>I72</f>
        <v>4390</v>
      </c>
      <c r="G73" s="52">
        <f>M72</f>
        <v>10243</v>
      </c>
      <c r="H73" s="245">
        <v>0</v>
      </c>
      <c r="I73" s="245">
        <v>0</v>
      </c>
      <c r="J73" s="245">
        <v>0</v>
      </c>
      <c r="K73" s="245">
        <v>0</v>
      </c>
      <c r="L73" s="245">
        <v>0</v>
      </c>
      <c r="M73" s="245">
        <v>0</v>
      </c>
      <c r="N73" s="245">
        <v>0</v>
      </c>
      <c r="O73" s="245">
        <v>0</v>
      </c>
      <c r="P73" s="245">
        <v>0</v>
      </c>
    </row>
    <row r="74" spans="1:16" ht="11.25">
      <c r="A74" s="249"/>
      <c r="B74" s="8" t="s">
        <v>144</v>
      </c>
      <c r="C74" s="261"/>
      <c r="D74" s="264"/>
      <c r="E74" s="52">
        <f>F74+G74</f>
        <v>0</v>
      </c>
      <c r="F74" s="52">
        <v>0</v>
      </c>
      <c r="G74" s="52">
        <v>0</v>
      </c>
      <c r="H74" s="246"/>
      <c r="I74" s="246"/>
      <c r="J74" s="246"/>
      <c r="K74" s="246"/>
      <c r="L74" s="246"/>
      <c r="M74" s="246"/>
      <c r="N74" s="246"/>
      <c r="O74" s="246"/>
      <c r="P74" s="246"/>
    </row>
    <row r="75" spans="1:16" ht="11.25">
      <c r="A75" s="250"/>
      <c r="B75" s="8" t="s">
        <v>152</v>
      </c>
      <c r="C75" s="262"/>
      <c r="D75" s="265"/>
      <c r="E75" s="52">
        <f>F75+G75</f>
        <v>0</v>
      </c>
      <c r="F75" s="52">
        <v>0</v>
      </c>
      <c r="G75" s="52">
        <v>0</v>
      </c>
      <c r="H75" s="247"/>
      <c r="I75" s="247"/>
      <c r="J75" s="247"/>
      <c r="K75" s="247"/>
      <c r="L75" s="247"/>
      <c r="M75" s="247"/>
      <c r="N75" s="247"/>
      <c r="O75" s="247"/>
      <c r="P75" s="247"/>
    </row>
    <row r="76" spans="1:16" ht="11.25" customHeight="1">
      <c r="A76" s="248" t="s">
        <v>184</v>
      </c>
      <c r="B76" s="8" t="s">
        <v>65</v>
      </c>
      <c r="C76" s="251" t="s">
        <v>216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3"/>
    </row>
    <row r="77" spans="1:16" ht="11.25">
      <c r="A77" s="249"/>
      <c r="B77" s="8" t="s">
        <v>66</v>
      </c>
      <c r="C77" s="254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6"/>
    </row>
    <row r="78" spans="1:16" ht="11.25">
      <c r="A78" s="249"/>
      <c r="B78" s="8" t="s">
        <v>67</v>
      </c>
      <c r="C78" s="254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6"/>
    </row>
    <row r="79" spans="1:16" ht="11.25">
      <c r="A79" s="249"/>
      <c r="B79" s="8" t="s">
        <v>68</v>
      </c>
      <c r="C79" s="257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9"/>
    </row>
    <row r="80" spans="1:16" ht="22.5">
      <c r="A80" s="249"/>
      <c r="B80" s="8" t="s">
        <v>69</v>
      </c>
      <c r="C80" s="8"/>
      <c r="D80" s="50" t="s">
        <v>199</v>
      </c>
      <c r="E80" s="52">
        <f>F80+G80</f>
        <v>38701</v>
      </c>
      <c r="F80" s="52">
        <f>F81+F82+F83</f>
        <v>13894</v>
      </c>
      <c r="G80" s="52">
        <f>G81+G82+G83</f>
        <v>24807</v>
      </c>
      <c r="H80" s="52">
        <f>I80+M80</f>
        <v>38701</v>
      </c>
      <c r="I80" s="52">
        <f>J80+K80+L80</f>
        <v>13894</v>
      </c>
      <c r="J80" s="52">
        <v>13894</v>
      </c>
      <c r="K80" s="52">
        <v>0</v>
      </c>
      <c r="L80" s="52"/>
      <c r="M80" s="52">
        <f>N80+O80+P80</f>
        <v>24807</v>
      </c>
      <c r="N80" s="54">
        <v>0</v>
      </c>
      <c r="O80" s="52">
        <v>0</v>
      </c>
      <c r="P80" s="52">
        <v>24807</v>
      </c>
    </row>
    <row r="81" spans="1:16" ht="11.25">
      <c r="A81" s="249"/>
      <c r="B81" s="8" t="s">
        <v>143</v>
      </c>
      <c r="C81" s="260"/>
      <c r="D81" s="263"/>
      <c r="E81" s="52">
        <f>F81+G81</f>
        <v>38701</v>
      </c>
      <c r="F81" s="52">
        <f>I80</f>
        <v>13894</v>
      </c>
      <c r="G81" s="52">
        <f>M80</f>
        <v>24807</v>
      </c>
      <c r="H81" s="245">
        <v>0</v>
      </c>
      <c r="I81" s="245">
        <v>0</v>
      </c>
      <c r="J81" s="245">
        <v>0</v>
      </c>
      <c r="K81" s="245">
        <v>0</v>
      </c>
      <c r="L81" s="245">
        <v>0</v>
      </c>
      <c r="M81" s="245">
        <v>0</v>
      </c>
      <c r="N81" s="245">
        <v>0</v>
      </c>
      <c r="O81" s="245">
        <v>0</v>
      </c>
      <c r="P81" s="245">
        <v>0</v>
      </c>
    </row>
    <row r="82" spans="1:16" ht="11.25">
      <c r="A82" s="249"/>
      <c r="B82" s="8" t="s">
        <v>144</v>
      </c>
      <c r="C82" s="261"/>
      <c r="D82" s="264"/>
      <c r="E82" s="52">
        <f>F82+G82</f>
        <v>0</v>
      </c>
      <c r="F82" s="52">
        <v>0</v>
      </c>
      <c r="G82" s="52">
        <v>0</v>
      </c>
      <c r="H82" s="246"/>
      <c r="I82" s="246"/>
      <c r="J82" s="246"/>
      <c r="K82" s="246"/>
      <c r="L82" s="246"/>
      <c r="M82" s="246"/>
      <c r="N82" s="246"/>
      <c r="O82" s="246"/>
      <c r="P82" s="246"/>
    </row>
    <row r="83" spans="1:16" ht="11.25">
      <c r="A83" s="250"/>
      <c r="B83" s="8" t="s">
        <v>152</v>
      </c>
      <c r="C83" s="262"/>
      <c r="D83" s="265"/>
      <c r="E83" s="52">
        <f>F83+G83</f>
        <v>0</v>
      </c>
      <c r="F83" s="52">
        <v>0</v>
      </c>
      <c r="G83" s="52">
        <v>0</v>
      </c>
      <c r="H83" s="247"/>
      <c r="I83" s="247"/>
      <c r="J83" s="247"/>
      <c r="K83" s="247"/>
      <c r="L83" s="247"/>
      <c r="M83" s="247"/>
      <c r="N83" s="247"/>
      <c r="O83" s="247"/>
      <c r="P83" s="247"/>
    </row>
    <row r="84" spans="1:16" ht="11.25" customHeight="1">
      <c r="A84" s="266" t="s">
        <v>178</v>
      </c>
      <c r="B84" s="61" t="s">
        <v>169</v>
      </c>
      <c r="C84" s="268" t="s">
        <v>234</v>
      </c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70"/>
    </row>
    <row r="85" spans="1:16" ht="11.25" customHeight="1">
      <c r="A85" s="266"/>
      <c r="B85" s="61" t="s">
        <v>170</v>
      </c>
      <c r="C85" s="271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3"/>
    </row>
    <row r="86" spans="1:16" ht="11.25" customHeight="1">
      <c r="A86" s="266"/>
      <c r="B86" s="61" t="s">
        <v>171</v>
      </c>
      <c r="C86" s="271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3"/>
    </row>
    <row r="87" spans="1:16" ht="11.25" customHeight="1">
      <c r="A87" s="266"/>
      <c r="B87" s="61" t="s">
        <v>172</v>
      </c>
      <c r="C87" s="274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6"/>
    </row>
    <row r="88" spans="1:16" ht="11.25">
      <c r="A88" s="266"/>
      <c r="B88" s="61" t="s">
        <v>173</v>
      </c>
      <c r="C88" s="62"/>
      <c r="D88" s="66" t="s">
        <v>166</v>
      </c>
      <c r="E88" s="60">
        <f>E89+E90</f>
        <v>2307571.06</v>
      </c>
      <c r="F88" s="60">
        <f>F89+F90</f>
        <v>382696.92</v>
      </c>
      <c r="G88" s="60">
        <f>G89+G90</f>
        <v>1924874.14</v>
      </c>
      <c r="H88" s="60">
        <f>I88+M88</f>
        <v>1997555.58</v>
      </c>
      <c r="I88" s="60">
        <f>J88+K88+L88</f>
        <v>336194.6</v>
      </c>
      <c r="J88" s="60">
        <v>336194.6</v>
      </c>
      <c r="K88" s="60">
        <v>0</v>
      </c>
      <c r="L88" s="60"/>
      <c r="M88" s="60">
        <f>N88+O88+P88</f>
        <v>1661360.98</v>
      </c>
      <c r="N88" s="60">
        <v>0</v>
      </c>
      <c r="O88" s="60">
        <v>0</v>
      </c>
      <c r="P88" s="60">
        <v>1661360.98</v>
      </c>
    </row>
    <row r="89" spans="1:16" ht="11.25">
      <c r="A89" s="266"/>
      <c r="B89" s="61" t="s">
        <v>174</v>
      </c>
      <c r="C89" s="62"/>
      <c r="D89" s="211">
        <v>6058.6059</v>
      </c>
      <c r="E89" s="60">
        <f>F89+G89</f>
        <v>1997555.58</v>
      </c>
      <c r="F89" s="60">
        <f>I88</f>
        <v>336194.6</v>
      </c>
      <c r="G89" s="60">
        <f>M88</f>
        <v>1661360.98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</row>
    <row r="90" spans="1:16" ht="11.25">
      <c r="A90" s="266"/>
      <c r="B90" s="61" t="s">
        <v>175</v>
      </c>
      <c r="C90" s="62"/>
      <c r="D90" s="66"/>
      <c r="E90" s="60">
        <f>F90+G90</f>
        <v>310015.48</v>
      </c>
      <c r="F90" s="62">
        <v>46502.32</v>
      </c>
      <c r="G90" s="60">
        <v>263513.16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</row>
    <row r="91" spans="1:16" ht="11.25">
      <c r="A91" s="267"/>
      <c r="B91" s="69" t="s">
        <v>177</v>
      </c>
      <c r="C91" s="64"/>
      <c r="D91" s="68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</row>
    <row r="92" spans="1:16" ht="11.25">
      <c r="A92" s="366" t="s">
        <v>185</v>
      </c>
      <c r="B92" s="158" t="s">
        <v>169</v>
      </c>
      <c r="C92" s="268" t="s">
        <v>205</v>
      </c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5"/>
    </row>
    <row r="93" spans="1:16" ht="11.25">
      <c r="A93" s="249"/>
      <c r="B93" s="8" t="s">
        <v>66</v>
      </c>
      <c r="C93" s="254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6"/>
    </row>
    <row r="94" spans="1:16" ht="11.25">
      <c r="A94" s="249"/>
      <c r="B94" s="8" t="s">
        <v>67</v>
      </c>
      <c r="C94" s="254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6"/>
    </row>
    <row r="95" spans="1:16" ht="11.25">
      <c r="A95" s="249"/>
      <c r="B95" s="8" t="s">
        <v>68</v>
      </c>
      <c r="C95" s="257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9"/>
    </row>
    <row r="96" spans="1:16" ht="22.5">
      <c r="A96" s="249"/>
      <c r="B96" s="8" t="s">
        <v>69</v>
      </c>
      <c r="C96" s="8"/>
      <c r="D96" s="50" t="s">
        <v>241</v>
      </c>
      <c r="E96" s="55">
        <f>E98+E99+E100+E97</f>
        <v>18734</v>
      </c>
      <c r="F96" s="55">
        <f>F98+F99+F100+F97</f>
        <v>18734</v>
      </c>
      <c r="G96" s="55">
        <f>G98+G99+G100+G97</f>
        <v>0</v>
      </c>
      <c r="H96" s="55">
        <f>I96+M96</f>
        <v>18734</v>
      </c>
      <c r="I96" s="55">
        <f>J96+K96+L96</f>
        <v>18734</v>
      </c>
      <c r="J96" s="55">
        <v>18734</v>
      </c>
      <c r="K96" s="55"/>
      <c r="L96" s="55">
        <v>0</v>
      </c>
      <c r="M96" s="55">
        <f>N96+O96+P96</f>
        <v>0</v>
      </c>
      <c r="N96" s="58">
        <v>0</v>
      </c>
      <c r="O96" s="55">
        <v>0</v>
      </c>
      <c r="P96" s="55"/>
    </row>
    <row r="97" spans="1:16" ht="11.25">
      <c r="A97" s="249"/>
      <c r="B97" s="8" t="s">
        <v>188</v>
      </c>
      <c r="C97" s="92"/>
      <c r="D97" s="93"/>
      <c r="E97" s="55">
        <f>F97+G97</f>
        <v>0</v>
      </c>
      <c r="F97" s="55"/>
      <c r="G97" s="55">
        <v>0</v>
      </c>
      <c r="H97" s="95">
        <v>0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  <c r="N97" s="96">
        <v>0</v>
      </c>
      <c r="O97" s="95">
        <v>0</v>
      </c>
      <c r="P97" s="95">
        <v>0</v>
      </c>
    </row>
    <row r="98" spans="1:16" ht="11.25">
      <c r="A98" s="249"/>
      <c r="B98" s="8" t="s">
        <v>143</v>
      </c>
      <c r="C98" s="260"/>
      <c r="D98" s="263"/>
      <c r="E98" s="55">
        <f>F98+G98</f>
        <v>18734</v>
      </c>
      <c r="F98" s="55">
        <f>I96</f>
        <v>18734</v>
      </c>
      <c r="G98" s="55">
        <f>M96</f>
        <v>0</v>
      </c>
      <c r="H98" s="278">
        <v>0</v>
      </c>
      <c r="I98" s="278">
        <v>0</v>
      </c>
      <c r="J98" s="278">
        <v>0</v>
      </c>
      <c r="K98" s="278">
        <v>0</v>
      </c>
      <c r="L98" s="278">
        <v>0</v>
      </c>
      <c r="M98" s="278">
        <v>0</v>
      </c>
      <c r="N98" s="278">
        <v>0</v>
      </c>
      <c r="O98" s="278">
        <v>0</v>
      </c>
      <c r="P98" s="278">
        <v>0</v>
      </c>
    </row>
    <row r="99" spans="1:16" ht="11.25">
      <c r="A99" s="249"/>
      <c r="B99" s="8" t="s">
        <v>144</v>
      </c>
      <c r="C99" s="261"/>
      <c r="D99" s="264"/>
      <c r="E99" s="55">
        <f>F99+G99</f>
        <v>0</v>
      </c>
      <c r="F99" s="55">
        <v>0</v>
      </c>
      <c r="G99" s="55">
        <v>0</v>
      </c>
      <c r="H99" s="279"/>
      <c r="I99" s="279"/>
      <c r="J99" s="279"/>
      <c r="K99" s="279"/>
      <c r="L99" s="279"/>
      <c r="M99" s="279"/>
      <c r="N99" s="279"/>
      <c r="O99" s="279"/>
      <c r="P99" s="279"/>
    </row>
    <row r="100" spans="1:16" ht="11.25">
      <c r="A100" s="367"/>
      <c r="B100" s="159" t="s">
        <v>152</v>
      </c>
      <c r="C100" s="277"/>
      <c r="D100" s="288"/>
      <c r="E100" s="160">
        <f>F100+G100</f>
        <v>0</v>
      </c>
      <c r="F100" s="160">
        <v>0</v>
      </c>
      <c r="G100" s="160">
        <v>0</v>
      </c>
      <c r="H100" s="280"/>
      <c r="I100" s="280"/>
      <c r="J100" s="280"/>
      <c r="K100" s="280"/>
      <c r="L100" s="280"/>
      <c r="M100" s="280"/>
      <c r="N100" s="280"/>
      <c r="O100" s="280"/>
      <c r="P100" s="280"/>
    </row>
    <row r="101" spans="1:16" ht="11.25">
      <c r="A101" s="366" t="s">
        <v>196</v>
      </c>
      <c r="B101" s="158" t="s">
        <v>169</v>
      </c>
      <c r="C101" s="268" t="s">
        <v>158</v>
      </c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5"/>
    </row>
    <row r="102" spans="1:16" ht="11.25">
      <c r="A102" s="249"/>
      <c r="B102" s="8" t="s">
        <v>66</v>
      </c>
      <c r="C102" s="254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6"/>
    </row>
    <row r="103" spans="1:16" ht="11.25">
      <c r="A103" s="249"/>
      <c r="B103" s="8" t="s">
        <v>67</v>
      </c>
      <c r="C103" s="254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6"/>
    </row>
    <row r="104" spans="1:16" ht="11.25">
      <c r="A104" s="249"/>
      <c r="B104" s="8" t="s">
        <v>68</v>
      </c>
      <c r="C104" s="257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9"/>
    </row>
    <row r="105" spans="1:16" ht="22.5">
      <c r="A105" s="249"/>
      <c r="B105" s="8" t="s">
        <v>69</v>
      </c>
      <c r="C105" s="8"/>
      <c r="D105" s="50" t="s">
        <v>241</v>
      </c>
      <c r="E105" s="55">
        <f>E107+E108+E109+E106</f>
        <v>3491735</v>
      </c>
      <c r="F105" s="55">
        <f>F107+F108+F109+F106</f>
        <v>1598734</v>
      </c>
      <c r="G105" s="55">
        <f>G107+G108+G109+G106</f>
        <v>1893001</v>
      </c>
      <c r="H105" s="55">
        <f>I105+M105</f>
        <v>35000</v>
      </c>
      <c r="I105" s="55">
        <f>J105+K105+L105</f>
        <v>35000</v>
      </c>
      <c r="J105" s="55">
        <v>35000</v>
      </c>
      <c r="K105" s="55"/>
      <c r="L105" s="55"/>
      <c r="M105" s="55">
        <f>N105+O105+P105</f>
        <v>0</v>
      </c>
      <c r="N105" s="58">
        <v>0</v>
      </c>
      <c r="O105" s="55">
        <v>0</v>
      </c>
      <c r="P105" s="55"/>
    </row>
    <row r="106" spans="1:16" ht="11.25">
      <c r="A106" s="249"/>
      <c r="B106" s="8" t="s">
        <v>188</v>
      </c>
      <c r="C106" s="92"/>
      <c r="D106" s="93"/>
      <c r="E106" s="55">
        <f>F106+G106</f>
        <v>52500</v>
      </c>
      <c r="F106" s="55">
        <v>52500</v>
      </c>
      <c r="G106" s="5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6">
        <v>0</v>
      </c>
      <c r="O106" s="95">
        <v>0</v>
      </c>
      <c r="P106" s="95">
        <v>0</v>
      </c>
    </row>
    <row r="107" spans="1:16" ht="11.25">
      <c r="A107" s="249"/>
      <c r="B107" s="8" t="s">
        <v>143</v>
      </c>
      <c r="C107" s="260"/>
      <c r="D107" s="263"/>
      <c r="E107" s="55">
        <f>F107+G107</f>
        <v>35000</v>
      </c>
      <c r="F107" s="55">
        <f>I105</f>
        <v>35000</v>
      </c>
      <c r="G107" s="55">
        <f>M105</f>
        <v>0</v>
      </c>
      <c r="H107" s="278">
        <v>0</v>
      </c>
      <c r="I107" s="278">
        <v>0</v>
      </c>
      <c r="J107" s="278">
        <v>0</v>
      </c>
      <c r="K107" s="278">
        <v>0</v>
      </c>
      <c r="L107" s="278">
        <v>0</v>
      </c>
      <c r="M107" s="278">
        <v>0</v>
      </c>
      <c r="N107" s="278">
        <v>0</v>
      </c>
      <c r="O107" s="278">
        <v>0</v>
      </c>
      <c r="P107" s="278">
        <v>0</v>
      </c>
    </row>
    <row r="108" spans="1:16" ht="11.25">
      <c r="A108" s="249"/>
      <c r="B108" s="8" t="s">
        <v>144</v>
      </c>
      <c r="C108" s="261"/>
      <c r="D108" s="264"/>
      <c r="E108" s="55">
        <f>F108+G108</f>
        <v>3404235</v>
      </c>
      <c r="F108" s="55">
        <v>1511234</v>
      </c>
      <c r="G108" s="55">
        <v>1893001</v>
      </c>
      <c r="H108" s="279"/>
      <c r="I108" s="279"/>
      <c r="J108" s="279"/>
      <c r="K108" s="279"/>
      <c r="L108" s="279"/>
      <c r="M108" s="279"/>
      <c r="N108" s="279"/>
      <c r="O108" s="279"/>
      <c r="P108" s="279"/>
    </row>
    <row r="109" spans="1:16" ht="11.25">
      <c r="A109" s="367"/>
      <c r="B109" s="159" t="s">
        <v>152</v>
      </c>
      <c r="C109" s="277"/>
      <c r="D109" s="288"/>
      <c r="E109" s="160">
        <f>F109+G109</f>
        <v>0</v>
      </c>
      <c r="F109" s="160">
        <v>0</v>
      </c>
      <c r="G109" s="160">
        <v>0</v>
      </c>
      <c r="H109" s="280"/>
      <c r="I109" s="280"/>
      <c r="J109" s="280"/>
      <c r="K109" s="280"/>
      <c r="L109" s="280"/>
      <c r="M109" s="280"/>
      <c r="N109" s="280"/>
      <c r="O109" s="280"/>
      <c r="P109" s="280"/>
    </row>
    <row r="110" spans="1:16" ht="11.25">
      <c r="A110" s="249" t="s">
        <v>197</v>
      </c>
      <c r="B110" s="157" t="s">
        <v>65</v>
      </c>
      <c r="C110" s="254" t="s">
        <v>159</v>
      </c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6"/>
    </row>
    <row r="111" spans="1:16" ht="11.25">
      <c r="A111" s="249"/>
      <c r="B111" s="8" t="s">
        <v>66</v>
      </c>
      <c r="C111" s="254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6"/>
    </row>
    <row r="112" spans="1:16" ht="11.25">
      <c r="A112" s="249"/>
      <c r="B112" s="8" t="s">
        <v>67</v>
      </c>
      <c r="C112" s="254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6"/>
    </row>
    <row r="113" spans="1:16" ht="11.25">
      <c r="A113" s="249"/>
      <c r="B113" s="8" t="s">
        <v>68</v>
      </c>
      <c r="C113" s="257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9"/>
    </row>
    <row r="114" spans="1:16" ht="22.5">
      <c r="A114" s="249"/>
      <c r="B114" s="8" t="s">
        <v>69</v>
      </c>
      <c r="C114" s="8"/>
      <c r="D114" s="50" t="s">
        <v>241</v>
      </c>
      <c r="E114" s="52">
        <f>E116+E117+E118+E115</f>
        <v>4682984</v>
      </c>
      <c r="F114" s="52">
        <f>F116+F117+F118+F115</f>
        <v>2162029</v>
      </c>
      <c r="G114" s="52">
        <f>G116+G117+G118+G115</f>
        <v>2520955</v>
      </c>
      <c r="H114" s="52">
        <f>I114+M114</f>
        <v>45000</v>
      </c>
      <c r="I114" s="52">
        <f>J114+K114+L114</f>
        <v>45000</v>
      </c>
      <c r="J114" s="52">
        <v>45000</v>
      </c>
      <c r="K114" s="52"/>
      <c r="L114" s="52"/>
      <c r="M114" s="52">
        <f>N114+O114+P114</f>
        <v>0</v>
      </c>
      <c r="N114" s="54">
        <v>0</v>
      </c>
      <c r="O114" s="52">
        <v>0</v>
      </c>
      <c r="P114" s="52"/>
    </row>
    <row r="115" spans="1:16" ht="11.25">
      <c r="A115" s="249"/>
      <c r="B115" s="8" t="s">
        <v>188</v>
      </c>
      <c r="C115" s="92"/>
      <c r="D115" s="93"/>
      <c r="E115" s="52">
        <f>F115+G115</f>
        <v>98820</v>
      </c>
      <c r="F115" s="52">
        <v>98820</v>
      </c>
      <c r="G115" s="52">
        <v>0</v>
      </c>
      <c r="H115" s="94">
        <v>0</v>
      </c>
      <c r="I115" s="94">
        <v>0</v>
      </c>
      <c r="J115" s="94">
        <v>0</v>
      </c>
      <c r="K115" s="94">
        <v>0</v>
      </c>
      <c r="L115" s="94">
        <v>0</v>
      </c>
      <c r="M115" s="94">
        <v>0</v>
      </c>
      <c r="N115" s="91">
        <v>0</v>
      </c>
      <c r="O115" s="94">
        <v>0</v>
      </c>
      <c r="P115" s="94">
        <v>0</v>
      </c>
    </row>
    <row r="116" spans="1:16" ht="11.25">
      <c r="A116" s="249"/>
      <c r="B116" s="8" t="s">
        <v>143</v>
      </c>
      <c r="C116" s="260"/>
      <c r="D116" s="263"/>
      <c r="E116" s="52">
        <f>F116+G116</f>
        <v>45000</v>
      </c>
      <c r="F116" s="52">
        <f>I114</f>
        <v>45000</v>
      </c>
      <c r="G116" s="52">
        <f>M114</f>
        <v>0</v>
      </c>
      <c r="H116" s="245">
        <v>0</v>
      </c>
      <c r="I116" s="245">
        <v>0</v>
      </c>
      <c r="J116" s="245">
        <v>0</v>
      </c>
      <c r="K116" s="245">
        <v>0</v>
      </c>
      <c r="L116" s="245">
        <v>0</v>
      </c>
      <c r="M116" s="245">
        <v>0</v>
      </c>
      <c r="N116" s="245">
        <v>0</v>
      </c>
      <c r="O116" s="245">
        <v>0</v>
      </c>
      <c r="P116" s="245">
        <v>0</v>
      </c>
    </row>
    <row r="117" spans="1:16" ht="11.25">
      <c r="A117" s="249"/>
      <c r="B117" s="8" t="s">
        <v>144</v>
      </c>
      <c r="C117" s="261"/>
      <c r="D117" s="264"/>
      <c r="E117" s="52">
        <f>F117+G117</f>
        <v>1985000</v>
      </c>
      <c r="F117" s="52">
        <v>985000</v>
      </c>
      <c r="G117" s="52">
        <v>1000000</v>
      </c>
      <c r="H117" s="246"/>
      <c r="I117" s="246"/>
      <c r="J117" s="246"/>
      <c r="K117" s="246"/>
      <c r="L117" s="246"/>
      <c r="M117" s="246"/>
      <c r="N117" s="246"/>
      <c r="O117" s="246"/>
      <c r="P117" s="246"/>
    </row>
    <row r="118" spans="1:16" ht="11.25">
      <c r="A118" s="250"/>
      <c r="B118" s="8" t="s">
        <v>152</v>
      </c>
      <c r="C118" s="262"/>
      <c r="D118" s="265"/>
      <c r="E118" s="52">
        <f>F118+G118</f>
        <v>2554164</v>
      </c>
      <c r="F118" s="52">
        <v>1033209</v>
      </c>
      <c r="G118" s="52">
        <v>1520955</v>
      </c>
      <c r="H118" s="247"/>
      <c r="I118" s="247"/>
      <c r="J118" s="247"/>
      <c r="K118" s="247"/>
      <c r="L118" s="247"/>
      <c r="M118" s="247"/>
      <c r="N118" s="247"/>
      <c r="O118" s="247"/>
      <c r="P118" s="247"/>
    </row>
    <row r="119" spans="1:16" ht="11.25">
      <c r="A119" s="248" t="s">
        <v>219</v>
      </c>
      <c r="B119" s="8" t="s">
        <v>65</v>
      </c>
      <c r="C119" s="251" t="s">
        <v>272</v>
      </c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3"/>
    </row>
    <row r="120" spans="1:16" ht="11.25">
      <c r="A120" s="249"/>
      <c r="B120" s="8" t="s">
        <v>66</v>
      </c>
      <c r="C120" s="254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6"/>
    </row>
    <row r="121" spans="1:16" ht="11.25">
      <c r="A121" s="249"/>
      <c r="B121" s="8" t="s">
        <v>67</v>
      </c>
      <c r="C121" s="254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6"/>
    </row>
    <row r="122" spans="1:16" ht="11.25">
      <c r="A122" s="249"/>
      <c r="B122" s="8" t="s">
        <v>68</v>
      </c>
      <c r="C122" s="257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9"/>
    </row>
    <row r="123" spans="1:16" ht="22.5">
      <c r="A123" s="249"/>
      <c r="B123" s="8" t="s">
        <v>69</v>
      </c>
      <c r="C123" s="8"/>
      <c r="D123" s="50" t="s">
        <v>271</v>
      </c>
      <c r="E123" s="52">
        <f>E124+E125+E126</f>
        <v>14498.43</v>
      </c>
      <c r="F123" s="52">
        <f>F124+F125+F126</f>
        <v>5585.46</v>
      </c>
      <c r="G123" s="52">
        <f>G124+G125+G126</f>
        <v>8912.97</v>
      </c>
      <c r="H123" s="52">
        <f>I123+M123</f>
        <v>14498.43</v>
      </c>
      <c r="I123" s="52">
        <f>J123+K123+L123</f>
        <v>5585.46</v>
      </c>
      <c r="J123" s="52">
        <v>5585.46</v>
      </c>
      <c r="K123" s="52">
        <v>0</v>
      </c>
      <c r="L123" s="52"/>
      <c r="M123" s="52">
        <f>N123+O123+P123</f>
        <v>8912.97</v>
      </c>
      <c r="N123" s="54">
        <v>0</v>
      </c>
      <c r="O123" s="52">
        <v>0</v>
      </c>
      <c r="P123" s="52">
        <v>8912.97</v>
      </c>
    </row>
    <row r="124" spans="1:16" ht="11.25">
      <c r="A124" s="249"/>
      <c r="B124" s="8" t="s">
        <v>143</v>
      </c>
      <c r="C124" s="260"/>
      <c r="D124" s="263"/>
      <c r="E124" s="52">
        <f>F124+G124</f>
        <v>14498.43</v>
      </c>
      <c r="F124" s="52">
        <f>I123</f>
        <v>5585.46</v>
      </c>
      <c r="G124" s="52">
        <f>M123</f>
        <v>8912.97</v>
      </c>
      <c r="H124" s="245">
        <v>0</v>
      </c>
      <c r="I124" s="245">
        <v>0</v>
      </c>
      <c r="J124" s="245">
        <v>0</v>
      </c>
      <c r="K124" s="245">
        <v>0</v>
      </c>
      <c r="L124" s="245">
        <v>0</v>
      </c>
      <c r="M124" s="245">
        <v>0</v>
      </c>
      <c r="N124" s="245">
        <v>0</v>
      </c>
      <c r="O124" s="245">
        <v>0</v>
      </c>
      <c r="P124" s="245">
        <v>0</v>
      </c>
    </row>
    <row r="125" spans="1:16" ht="11.25">
      <c r="A125" s="249"/>
      <c r="B125" s="8" t="s">
        <v>144</v>
      </c>
      <c r="C125" s="261"/>
      <c r="D125" s="264"/>
      <c r="E125" s="52">
        <f>F125+G125</f>
        <v>0</v>
      </c>
      <c r="F125" s="52">
        <v>0</v>
      </c>
      <c r="G125" s="52">
        <v>0</v>
      </c>
      <c r="H125" s="246"/>
      <c r="I125" s="246"/>
      <c r="J125" s="246"/>
      <c r="K125" s="246"/>
      <c r="L125" s="246"/>
      <c r="M125" s="246"/>
      <c r="N125" s="246"/>
      <c r="O125" s="246"/>
      <c r="P125" s="246"/>
    </row>
    <row r="126" spans="1:16" ht="11.25">
      <c r="A126" s="250"/>
      <c r="B126" s="8" t="s">
        <v>152</v>
      </c>
      <c r="C126" s="262"/>
      <c r="D126" s="265"/>
      <c r="E126" s="52">
        <f>F126+G126</f>
        <v>0</v>
      </c>
      <c r="F126" s="52">
        <v>0</v>
      </c>
      <c r="G126" s="52">
        <v>0</v>
      </c>
      <c r="H126" s="247"/>
      <c r="I126" s="247"/>
      <c r="J126" s="247"/>
      <c r="K126" s="247"/>
      <c r="L126" s="247"/>
      <c r="M126" s="247"/>
      <c r="N126" s="281"/>
      <c r="O126" s="247"/>
      <c r="P126" s="247"/>
    </row>
    <row r="127" spans="1:16" ht="11.25">
      <c r="A127" s="248" t="s">
        <v>219</v>
      </c>
      <c r="B127" s="8" t="s">
        <v>65</v>
      </c>
      <c r="C127" s="251" t="s">
        <v>272</v>
      </c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3"/>
    </row>
    <row r="128" spans="1:16" ht="11.25">
      <c r="A128" s="249"/>
      <c r="B128" s="8" t="s">
        <v>66</v>
      </c>
      <c r="C128" s="254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6"/>
    </row>
    <row r="129" spans="1:16" ht="11.25">
      <c r="A129" s="249"/>
      <c r="B129" s="8" t="s">
        <v>67</v>
      </c>
      <c r="C129" s="254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6"/>
    </row>
    <row r="130" spans="1:16" ht="11.25">
      <c r="A130" s="249"/>
      <c r="B130" s="8" t="s">
        <v>68</v>
      </c>
      <c r="C130" s="257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9"/>
    </row>
    <row r="131" spans="1:16" ht="22.5">
      <c r="A131" s="249"/>
      <c r="B131" s="8" t="s">
        <v>69</v>
      </c>
      <c r="C131" s="8"/>
      <c r="D131" s="50" t="s">
        <v>273</v>
      </c>
      <c r="E131" s="52">
        <f>E132+E133+E134</f>
        <v>27268.06</v>
      </c>
      <c r="F131" s="52">
        <f>F132+F133+F134</f>
        <v>10504.91</v>
      </c>
      <c r="G131" s="52">
        <f>G132+G133+G134</f>
        <v>16763.15</v>
      </c>
      <c r="H131" s="52">
        <f>I131+M131</f>
        <v>27268.06</v>
      </c>
      <c r="I131" s="52">
        <f>J131+K131+L131</f>
        <v>10504.91</v>
      </c>
      <c r="J131" s="52">
        <v>10504.91</v>
      </c>
      <c r="K131" s="52">
        <v>0</v>
      </c>
      <c r="L131" s="52"/>
      <c r="M131" s="52">
        <f>N131+O131+P131</f>
        <v>16763.15</v>
      </c>
      <c r="N131" s="54">
        <v>0</v>
      </c>
      <c r="O131" s="52">
        <v>0</v>
      </c>
      <c r="P131" s="52">
        <v>16763.15</v>
      </c>
    </row>
    <row r="132" spans="1:16" ht="11.25">
      <c r="A132" s="249"/>
      <c r="B132" s="8" t="s">
        <v>143</v>
      </c>
      <c r="C132" s="260"/>
      <c r="D132" s="263"/>
      <c r="E132" s="52">
        <f>F132+G132</f>
        <v>27268.06</v>
      </c>
      <c r="F132" s="52">
        <f>I131</f>
        <v>10504.91</v>
      </c>
      <c r="G132" s="52">
        <f>M131</f>
        <v>16763.15</v>
      </c>
      <c r="H132" s="245">
        <v>0</v>
      </c>
      <c r="I132" s="245">
        <v>0</v>
      </c>
      <c r="J132" s="245">
        <v>0</v>
      </c>
      <c r="K132" s="245">
        <v>0</v>
      </c>
      <c r="L132" s="245">
        <v>0</v>
      </c>
      <c r="M132" s="245">
        <v>0</v>
      </c>
      <c r="N132" s="245">
        <v>0</v>
      </c>
      <c r="O132" s="245">
        <v>0</v>
      </c>
      <c r="P132" s="245">
        <v>0</v>
      </c>
    </row>
    <row r="133" spans="1:16" ht="11.25">
      <c r="A133" s="249"/>
      <c r="B133" s="8" t="s">
        <v>144</v>
      </c>
      <c r="C133" s="261"/>
      <c r="D133" s="264"/>
      <c r="E133" s="52">
        <f>F133+G133</f>
        <v>0</v>
      </c>
      <c r="F133" s="52">
        <v>0</v>
      </c>
      <c r="G133" s="52">
        <v>0</v>
      </c>
      <c r="H133" s="246"/>
      <c r="I133" s="246"/>
      <c r="J133" s="246"/>
      <c r="K133" s="246"/>
      <c r="L133" s="246"/>
      <c r="M133" s="246"/>
      <c r="N133" s="246"/>
      <c r="O133" s="246"/>
      <c r="P133" s="246"/>
    </row>
    <row r="134" spans="1:16" ht="11.25">
      <c r="A134" s="250"/>
      <c r="B134" s="8" t="s">
        <v>152</v>
      </c>
      <c r="C134" s="262"/>
      <c r="D134" s="265"/>
      <c r="E134" s="52">
        <f>F134+G134</f>
        <v>0</v>
      </c>
      <c r="F134" s="52">
        <v>0</v>
      </c>
      <c r="G134" s="52">
        <v>0</v>
      </c>
      <c r="H134" s="247"/>
      <c r="I134" s="247"/>
      <c r="J134" s="247"/>
      <c r="K134" s="247"/>
      <c r="L134" s="247"/>
      <c r="M134" s="247"/>
      <c r="N134" s="281"/>
      <c r="O134" s="247"/>
      <c r="P134" s="247"/>
    </row>
    <row r="135" spans="1:16" ht="11.25" customHeight="1">
      <c r="A135" s="248" t="s">
        <v>220</v>
      </c>
      <c r="B135" s="8" t="s">
        <v>65</v>
      </c>
      <c r="C135" s="251" t="s">
        <v>217</v>
      </c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3"/>
    </row>
    <row r="136" spans="1:16" ht="11.25" customHeight="1">
      <c r="A136" s="249"/>
      <c r="B136" s="8" t="s">
        <v>66</v>
      </c>
      <c r="C136" s="254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</row>
    <row r="137" spans="1:16" ht="11.25" customHeight="1">
      <c r="A137" s="249"/>
      <c r="B137" s="8" t="s">
        <v>67</v>
      </c>
      <c r="C137" s="254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6"/>
    </row>
    <row r="138" spans="1:16" ht="11.25" customHeight="1">
      <c r="A138" s="249"/>
      <c r="B138" s="8" t="s">
        <v>68</v>
      </c>
      <c r="C138" s="257"/>
      <c r="D138" s="258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9"/>
    </row>
    <row r="139" spans="1:16" ht="21.75" customHeight="1">
      <c r="A139" s="249"/>
      <c r="B139" s="8" t="s">
        <v>69</v>
      </c>
      <c r="C139" s="8"/>
      <c r="D139" s="50" t="s">
        <v>242</v>
      </c>
      <c r="E139" s="52">
        <f>F139+G139</f>
        <v>93926</v>
      </c>
      <c r="F139" s="52">
        <f>F140+F141+F142</f>
        <v>23482</v>
      </c>
      <c r="G139" s="52">
        <f>G140+G141+G142</f>
        <v>70444</v>
      </c>
      <c r="H139" s="52">
        <f>I139+M139</f>
        <v>93926</v>
      </c>
      <c r="I139" s="52">
        <f>J139+K139+L139</f>
        <v>23482</v>
      </c>
      <c r="J139" s="52">
        <v>23482</v>
      </c>
      <c r="K139" s="52">
        <v>0</v>
      </c>
      <c r="L139" s="52"/>
      <c r="M139" s="52">
        <f>N139+O139+P139</f>
        <v>70444</v>
      </c>
      <c r="N139" s="54">
        <v>0</v>
      </c>
      <c r="O139" s="52">
        <v>0</v>
      </c>
      <c r="P139" s="52">
        <v>70444</v>
      </c>
    </row>
    <row r="140" spans="1:16" ht="11.25">
      <c r="A140" s="249"/>
      <c r="B140" s="8" t="s">
        <v>143</v>
      </c>
      <c r="C140" s="260"/>
      <c r="D140" s="263"/>
      <c r="E140" s="52">
        <f>F140+G140</f>
        <v>93926</v>
      </c>
      <c r="F140" s="52">
        <f>I139</f>
        <v>23482</v>
      </c>
      <c r="G140" s="52">
        <f>M139</f>
        <v>70444</v>
      </c>
      <c r="H140" s="245">
        <v>0</v>
      </c>
      <c r="I140" s="245">
        <v>0</v>
      </c>
      <c r="J140" s="245">
        <v>0</v>
      </c>
      <c r="K140" s="245">
        <v>0</v>
      </c>
      <c r="L140" s="245">
        <v>0</v>
      </c>
      <c r="M140" s="245">
        <v>0</v>
      </c>
      <c r="N140" s="245">
        <v>0</v>
      </c>
      <c r="O140" s="245">
        <v>0</v>
      </c>
      <c r="P140" s="245">
        <v>0</v>
      </c>
    </row>
    <row r="141" spans="1:16" ht="11.25">
      <c r="A141" s="249"/>
      <c r="B141" s="8" t="s">
        <v>144</v>
      </c>
      <c r="C141" s="261"/>
      <c r="D141" s="264"/>
      <c r="E141" s="52">
        <f>F141+G141</f>
        <v>0</v>
      </c>
      <c r="F141" s="52">
        <v>0</v>
      </c>
      <c r="G141" s="52">
        <v>0</v>
      </c>
      <c r="H141" s="246"/>
      <c r="I141" s="246"/>
      <c r="J141" s="246"/>
      <c r="K141" s="246"/>
      <c r="L141" s="246"/>
      <c r="M141" s="246"/>
      <c r="N141" s="246"/>
      <c r="O141" s="246"/>
      <c r="P141" s="246"/>
    </row>
    <row r="142" spans="1:16" ht="11.25">
      <c r="A142" s="250"/>
      <c r="B142" s="8" t="s">
        <v>152</v>
      </c>
      <c r="C142" s="262"/>
      <c r="D142" s="265"/>
      <c r="E142" s="52">
        <f>F142+G142</f>
        <v>0</v>
      </c>
      <c r="F142" s="52">
        <v>0</v>
      </c>
      <c r="G142" s="52">
        <v>0</v>
      </c>
      <c r="H142" s="247"/>
      <c r="I142" s="247"/>
      <c r="J142" s="247"/>
      <c r="K142" s="247"/>
      <c r="L142" s="247"/>
      <c r="M142" s="247"/>
      <c r="N142" s="247"/>
      <c r="O142" s="247"/>
      <c r="P142" s="247"/>
    </row>
    <row r="143" spans="1:16" ht="11.25" customHeight="1">
      <c r="A143" s="248" t="s">
        <v>221</v>
      </c>
      <c r="B143" s="8" t="s">
        <v>65</v>
      </c>
      <c r="C143" s="282" t="s">
        <v>210</v>
      </c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</row>
    <row r="144" spans="1:16" ht="11.25" customHeight="1">
      <c r="A144" s="249"/>
      <c r="B144" s="8" t="s">
        <v>66</v>
      </c>
      <c r="C144" s="284"/>
      <c r="D144" s="285"/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</row>
    <row r="145" spans="1:16" ht="11.25" customHeight="1">
      <c r="A145" s="249"/>
      <c r="B145" s="8" t="s">
        <v>67</v>
      </c>
      <c r="C145" s="284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</row>
    <row r="146" spans="1:16" ht="14.25" customHeight="1">
      <c r="A146" s="249"/>
      <c r="B146" s="8" t="s">
        <v>68</v>
      </c>
      <c r="C146" s="286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</row>
    <row r="147" spans="1:16" ht="22.5" customHeight="1">
      <c r="A147" s="249"/>
      <c r="B147" s="8" t="s">
        <v>69</v>
      </c>
      <c r="C147" s="8"/>
      <c r="D147" s="50" t="s">
        <v>243</v>
      </c>
      <c r="E147" s="52">
        <f>E148+E149+E150</f>
        <v>2000</v>
      </c>
      <c r="F147" s="52">
        <f>F148+F149+F150</f>
        <v>2000</v>
      </c>
      <c r="G147" s="52">
        <f>G148+G149+G150</f>
        <v>0</v>
      </c>
      <c r="H147" s="52">
        <f>I147+M147</f>
        <v>2000</v>
      </c>
      <c r="I147" s="52">
        <f>J147+K147+L147</f>
        <v>2000</v>
      </c>
      <c r="J147" s="52">
        <v>2000</v>
      </c>
      <c r="K147" s="52">
        <v>0</v>
      </c>
      <c r="L147" s="52">
        <v>0</v>
      </c>
      <c r="M147" s="52">
        <f>N147+O147+P147</f>
        <v>0</v>
      </c>
      <c r="N147" s="54">
        <v>0</v>
      </c>
      <c r="O147" s="52">
        <v>0</v>
      </c>
      <c r="P147" s="52"/>
    </row>
    <row r="148" spans="1:16" ht="11.25">
      <c r="A148" s="249"/>
      <c r="B148" s="8" t="s">
        <v>143</v>
      </c>
      <c r="C148" s="260"/>
      <c r="D148" s="263"/>
      <c r="E148" s="52">
        <f>F148+G148</f>
        <v>2000</v>
      </c>
      <c r="F148" s="52">
        <f>I147</f>
        <v>2000</v>
      </c>
      <c r="G148" s="52">
        <f>M147</f>
        <v>0</v>
      </c>
      <c r="H148" s="245">
        <v>0</v>
      </c>
      <c r="I148" s="245">
        <v>0</v>
      </c>
      <c r="J148" s="245">
        <v>0</v>
      </c>
      <c r="K148" s="245">
        <v>0</v>
      </c>
      <c r="L148" s="245">
        <v>0</v>
      </c>
      <c r="M148" s="245">
        <v>0</v>
      </c>
      <c r="N148" s="245">
        <v>0</v>
      </c>
      <c r="O148" s="245">
        <v>0</v>
      </c>
      <c r="P148" s="245">
        <v>0</v>
      </c>
    </row>
    <row r="149" spans="1:16" ht="11.25">
      <c r="A149" s="249"/>
      <c r="B149" s="8" t="s">
        <v>144</v>
      </c>
      <c r="C149" s="261"/>
      <c r="D149" s="264"/>
      <c r="E149" s="52">
        <f>F149+G149</f>
        <v>0</v>
      </c>
      <c r="F149" s="52"/>
      <c r="G149" s="52"/>
      <c r="H149" s="246"/>
      <c r="I149" s="246"/>
      <c r="J149" s="246"/>
      <c r="K149" s="246"/>
      <c r="L149" s="246"/>
      <c r="M149" s="246"/>
      <c r="N149" s="246"/>
      <c r="O149" s="246"/>
      <c r="P149" s="246"/>
    </row>
    <row r="150" spans="1:16" ht="11.25">
      <c r="A150" s="367"/>
      <c r="B150" s="8" t="s">
        <v>152</v>
      </c>
      <c r="C150" s="277"/>
      <c r="D150" s="288"/>
      <c r="E150" s="52">
        <f>F150+G150</f>
        <v>0</v>
      </c>
      <c r="F150" s="52">
        <v>0</v>
      </c>
      <c r="G150" s="52">
        <v>0</v>
      </c>
      <c r="H150" s="281"/>
      <c r="I150" s="281"/>
      <c r="J150" s="281"/>
      <c r="K150" s="281"/>
      <c r="L150" s="281"/>
      <c r="M150" s="281"/>
      <c r="N150" s="281"/>
      <c r="O150" s="281"/>
      <c r="P150" s="281"/>
    </row>
    <row r="151" spans="1:16" ht="11.25" customHeight="1">
      <c r="A151" s="316" t="s">
        <v>222</v>
      </c>
      <c r="B151" s="8" t="s">
        <v>65</v>
      </c>
      <c r="C151" s="355" t="s">
        <v>211</v>
      </c>
      <c r="D151" s="356"/>
      <c r="E151" s="356"/>
      <c r="F151" s="356"/>
      <c r="G151" s="356"/>
      <c r="H151" s="356"/>
      <c r="I151" s="356"/>
      <c r="J151" s="356"/>
      <c r="K151" s="356"/>
      <c r="L151" s="356"/>
      <c r="M151" s="356"/>
      <c r="N151" s="356"/>
      <c r="O151" s="356"/>
      <c r="P151" s="356"/>
    </row>
    <row r="152" spans="1:16" ht="11.25" customHeight="1">
      <c r="A152" s="325"/>
      <c r="B152" s="8" t="s">
        <v>66</v>
      </c>
      <c r="C152" s="357"/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  <c r="O152" s="358"/>
      <c r="P152" s="358"/>
    </row>
    <row r="153" spans="1:16" ht="11.25" customHeight="1">
      <c r="A153" s="325"/>
      <c r="B153" s="8" t="s">
        <v>67</v>
      </c>
      <c r="C153" s="357"/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  <c r="O153" s="358"/>
      <c r="P153" s="358"/>
    </row>
    <row r="154" spans="1:16" ht="13.5" customHeight="1">
      <c r="A154" s="325"/>
      <c r="B154" s="8" t="s">
        <v>68</v>
      </c>
      <c r="C154" s="359"/>
      <c r="D154" s="360"/>
      <c r="E154" s="360"/>
      <c r="F154" s="360"/>
      <c r="G154" s="360"/>
      <c r="H154" s="360"/>
      <c r="I154" s="360"/>
      <c r="J154" s="360"/>
      <c r="K154" s="360"/>
      <c r="L154" s="360"/>
      <c r="M154" s="360"/>
      <c r="N154" s="360"/>
      <c r="O154" s="360"/>
      <c r="P154" s="360"/>
    </row>
    <row r="155" spans="1:16" ht="21.75" customHeight="1">
      <c r="A155" s="325"/>
      <c r="B155" s="8" t="s">
        <v>69</v>
      </c>
      <c r="C155" s="8"/>
      <c r="D155" s="50" t="s">
        <v>243</v>
      </c>
      <c r="E155" s="52">
        <f>E157+E158+E156</f>
        <v>30740</v>
      </c>
      <c r="F155" s="52">
        <f>F157+F158+F156</f>
        <v>11842</v>
      </c>
      <c r="G155" s="52">
        <f>G157+G158+G156</f>
        <v>18898</v>
      </c>
      <c r="H155" s="52">
        <f>I155+M155</f>
        <v>30740</v>
      </c>
      <c r="I155" s="52">
        <f>J155+K155+L155</f>
        <v>11842</v>
      </c>
      <c r="J155" s="52">
        <v>11842</v>
      </c>
      <c r="K155" s="52">
        <v>0</v>
      </c>
      <c r="L155" s="52"/>
      <c r="M155" s="52">
        <f>N155+O155+P155</f>
        <v>18898</v>
      </c>
      <c r="N155" s="54">
        <v>0</v>
      </c>
      <c r="O155" s="52">
        <v>0</v>
      </c>
      <c r="P155" s="52">
        <v>18898</v>
      </c>
    </row>
    <row r="156" spans="1:16" ht="10.5" customHeight="1">
      <c r="A156" s="325"/>
      <c r="B156" s="8">
        <v>2010</v>
      </c>
      <c r="C156" s="92"/>
      <c r="D156" s="93"/>
      <c r="E156" s="52">
        <f>F156+G156</f>
        <v>30740</v>
      </c>
      <c r="F156" s="52">
        <f>I155</f>
        <v>11842</v>
      </c>
      <c r="G156" s="52">
        <f>M155</f>
        <v>18898</v>
      </c>
      <c r="H156" s="94">
        <v>0</v>
      </c>
      <c r="I156" s="94">
        <v>0</v>
      </c>
      <c r="J156" s="94">
        <v>0</v>
      </c>
      <c r="K156" s="94">
        <v>0</v>
      </c>
      <c r="L156" s="94">
        <v>0</v>
      </c>
      <c r="M156" s="94">
        <v>0</v>
      </c>
      <c r="N156" s="91">
        <v>0</v>
      </c>
      <c r="O156" s="94">
        <v>0</v>
      </c>
      <c r="P156" s="94">
        <v>0</v>
      </c>
    </row>
    <row r="157" spans="1:16" ht="11.25">
      <c r="A157" s="325"/>
      <c r="B157" s="8">
        <v>2011</v>
      </c>
      <c r="C157" s="62"/>
      <c r="D157" s="66"/>
      <c r="E157" s="52">
        <f>F157+G157</f>
        <v>0</v>
      </c>
      <c r="F157" s="52"/>
      <c r="G157" s="52"/>
      <c r="H157" s="62">
        <v>0</v>
      </c>
      <c r="I157" s="62">
        <v>0</v>
      </c>
      <c r="J157" s="62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</row>
    <row r="158" spans="1:16" ht="11.25">
      <c r="A158" s="326"/>
      <c r="B158" s="8">
        <v>2012</v>
      </c>
      <c r="C158" s="64"/>
      <c r="D158" s="68"/>
      <c r="E158" s="52">
        <f>F158+G158</f>
        <v>0</v>
      </c>
      <c r="F158" s="52"/>
      <c r="G158" s="52"/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0</v>
      </c>
    </row>
    <row r="159" spans="1:16" ht="11.25">
      <c r="A159" s="327" t="s">
        <v>223</v>
      </c>
      <c r="B159" s="156" t="s">
        <v>65</v>
      </c>
      <c r="C159" s="380" t="s">
        <v>207</v>
      </c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2"/>
    </row>
    <row r="160" spans="1:16" ht="11.25">
      <c r="A160" s="328"/>
      <c r="B160" s="156" t="s">
        <v>170</v>
      </c>
      <c r="C160" s="383"/>
      <c r="D160" s="384"/>
      <c r="E160" s="384"/>
      <c r="F160" s="384"/>
      <c r="G160" s="384"/>
      <c r="H160" s="384"/>
      <c r="I160" s="384"/>
      <c r="J160" s="384"/>
      <c r="K160" s="384"/>
      <c r="L160" s="384"/>
      <c r="M160" s="384"/>
      <c r="N160" s="384"/>
      <c r="O160" s="384"/>
      <c r="P160" s="385"/>
    </row>
    <row r="161" spans="1:16" ht="11.25" customHeight="1">
      <c r="A161" s="328"/>
      <c r="B161" s="61" t="s">
        <v>171</v>
      </c>
      <c r="C161" s="383"/>
      <c r="D161" s="384"/>
      <c r="E161" s="384"/>
      <c r="F161" s="384"/>
      <c r="G161" s="384"/>
      <c r="H161" s="384"/>
      <c r="I161" s="384"/>
      <c r="J161" s="384"/>
      <c r="K161" s="384"/>
      <c r="L161" s="384"/>
      <c r="M161" s="384"/>
      <c r="N161" s="384"/>
      <c r="O161" s="384"/>
      <c r="P161" s="385"/>
    </row>
    <row r="162" spans="1:16" ht="11.25" customHeight="1">
      <c r="A162" s="328"/>
      <c r="B162" s="61" t="s">
        <v>172</v>
      </c>
      <c r="C162" s="386"/>
      <c r="D162" s="387"/>
      <c r="E162" s="387"/>
      <c r="F162" s="387"/>
      <c r="G162" s="387"/>
      <c r="H162" s="387"/>
      <c r="I162" s="387"/>
      <c r="J162" s="387"/>
      <c r="K162" s="387"/>
      <c r="L162" s="387"/>
      <c r="M162" s="387"/>
      <c r="N162" s="387"/>
      <c r="O162" s="387"/>
      <c r="P162" s="388"/>
    </row>
    <row r="163" spans="1:16" ht="22.5">
      <c r="A163" s="328"/>
      <c r="B163" s="61" t="s">
        <v>173</v>
      </c>
      <c r="C163" s="62"/>
      <c r="D163" s="66" t="s">
        <v>194</v>
      </c>
      <c r="E163" s="60">
        <f>F163+G163</f>
        <v>83194.35</v>
      </c>
      <c r="F163" s="60">
        <f>I163</f>
        <v>32050.28</v>
      </c>
      <c r="G163" s="60">
        <f>M163</f>
        <v>51144.07</v>
      </c>
      <c r="H163" s="60">
        <f>I163+M163</f>
        <v>83194.35</v>
      </c>
      <c r="I163" s="60">
        <f>J163+K163+L163</f>
        <v>32050.28</v>
      </c>
      <c r="J163" s="60">
        <v>32050.28</v>
      </c>
      <c r="K163" s="60">
        <v>0</v>
      </c>
      <c r="L163" s="60"/>
      <c r="M163" s="60">
        <f>N163+O163+P163</f>
        <v>51144.07</v>
      </c>
      <c r="N163" s="60">
        <v>0</v>
      </c>
      <c r="O163" s="60">
        <v>0</v>
      </c>
      <c r="P163" s="60">
        <v>51144.07</v>
      </c>
    </row>
    <row r="164" spans="1:16" ht="11.25">
      <c r="A164" s="328"/>
      <c r="B164" s="61" t="s">
        <v>174</v>
      </c>
      <c r="C164" s="62"/>
      <c r="D164" s="66"/>
      <c r="E164" s="60">
        <f>F164+G164</f>
        <v>83194.35</v>
      </c>
      <c r="F164" s="60">
        <f>I163</f>
        <v>32050.28</v>
      </c>
      <c r="G164" s="60">
        <f>M163</f>
        <v>51144.07</v>
      </c>
      <c r="H164" s="62">
        <v>0</v>
      </c>
      <c r="I164" s="62">
        <v>0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0</v>
      </c>
    </row>
    <row r="165" spans="1:16" ht="11.25">
      <c r="A165" s="328"/>
      <c r="B165" s="61" t="s">
        <v>175</v>
      </c>
      <c r="C165" s="62"/>
      <c r="D165" s="66"/>
      <c r="E165" s="62">
        <v>0</v>
      </c>
      <c r="F165" s="62">
        <v>0</v>
      </c>
      <c r="G165" s="62">
        <v>0</v>
      </c>
      <c r="H165" s="62">
        <v>0</v>
      </c>
      <c r="I165" s="62">
        <v>0</v>
      </c>
      <c r="J165" s="62">
        <v>0</v>
      </c>
      <c r="K165" s="62">
        <v>0</v>
      </c>
      <c r="L165" s="62">
        <v>0</v>
      </c>
      <c r="M165" s="62">
        <v>0</v>
      </c>
      <c r="N165" s="62">
        <v>0</v>
      </c>
      <c r="O165" s="62">
        <v>0</v>
      </c>
      <c r="P165" s="62">
        <v>0</v>
      </c>
    </row>
    <row r="166" spans="1:16" ht="11.25" customHeight="1">
      <c r="A166" s="316" t="s">
        <v>224</v>
      </c>
      <c r="B166" s="61" t="s">
        <v>169</v>
      </c>
      <c r="C166" s="289" t="s">
        <v>247</v>
      </c>
      <c r="D166" s="350"/>
      <c r="E166" s="350"/>
      <c r="F166" s="350"/>
      <c r="G166" s="350"/>
      <c r="H166" s="350"/>
      <c r="I166" s="350"/>
      <c r="J166" s="350"/>
      <c r="K166" s="350"/>
      <c r="L166" s="350"/>
      <c r="M166" s="350"/>
      <c r="N166" s="350"/>
      <c r="O166" s="350"/>
      <c r="P166" s="361"/>
    </row>
    <row r="167" spans="1:16" ht="11.25" customHeight="1">
      <c r="A167" s="317"/>
      <c r="B167" s="61" t="s">
        <v>170</v>
      </c>
      <c r="C167" s="351"/>
      <c r="D167" s="352"/>
      <c r="E167" s="352"/>
      <c r="F167" s="352"/>
      <c r="G167" s="352"/>
      <c r="H167" s="352"/>
      <c r="I167" s="352"/>
      <c r="J167" s="352"/>
      <c r="K167" s="352"/>
      <c r="L167" s="352"/>
      <c r="M167" s="352"/>
      <c r="N167" s="352"/>
      <c r="O167" s="352"/>
      <c r="P167" s="362"/>
    </row>
    <row r="168" spans="1:16" ht="11.25" customHeight="1">
      <c r="A168" s="317"/>
      <c r="B168" s="61" t="s">
        <v>171</v>
      </c>
      <c r="C168" s="351"/>
      <c r="D168" s="352"/>
      <c r="E168" s="352"/>
      <c r="F168" s="352"/>
      <c r="G168" s="352"/>
      <c r="H168" s="352"/>
      <c r="I168" s="352"/>
      <c r="J168" s="352"/>
      <c r="K168" s="352"/>
      <c r="L168" s="352"/>
      <c r="M168" s="352"/>
      <c r="N168" s="352"/>
      <c r="O168" s="352"/>
      <c r="P168" s="362"/>
    </row>
    <row r="169" spans="1:16" ht="11.25" customHeight="1">
      <c r="A169" s="317"/>
      <c r="B169" s="61" t="s">
        <v>172</v>
      </c>
      <c r="C169" s="353"/>
      <c r="D169" s="354"/>
      <c r="E169" s="354"/>
      <c r="F169" s="354"/>
      <c r="G169" s="354"/>
      <c r="H169" s="354"/>
      <c r="I169" s="354"/>
      <c r="J169" s="354"/>
      <c r="K169" s="354"/>
      <c r="L169" s="354"/>
      <c r="M169" s="354"/>
      <c r="N169" s="354"/>
      <c r="O169" s="354"/>
      <c r="P169" s="363"/>
    </row>
    <row r="170" spans="1:16" ht="25.5" customHeight="1">
      <c r="A170" s="317"/>
      <c r="B170" s="61" t="s">
        <v>173</v>
      </c>
      <c r="C170" s="62"/>
      <c r="D170" s="66" t="s">
        <v>194</v>
      </c>
      <c r="E170" s="60">
        <f>F170+G170</f>
        <v>66214.73999999999</v>
      </c>
      <c r="F170" s="60">
        <f>I170</f>
        <v>25508.96</v>
      </c>
      <c r="G170" s="60">
        <f>M170</f>
        <v>40705.78</v>
      </c>
      <c r="H170" s="60">
        <f>I170+M170</f>
        <v>66214.73999999999</v>
      </c>
      <c r="I170" s="60">
        <f>J170+K170+L170</f>
        <v>25508.96</v>
      </c>
      <c r="J170" s="60">
        <v>25508.96</v>
      </c>
      <c r="K170" s="60">
        <v>0</v>
      </c>
      <c r="L170" s="60"/>
      <c r="M170" s="60">
        <f>N170+O170+P170</f>
        <v>40705.78</v>
      </c>
      <c r="N170" s="60">
        <v>0</v>
      </c>
      <c r="O170" s="60">
        <v>0</v>
      </c>
      <c r="P170" s="60">
        <v>40705.78</v>
      </c>
    </row>
    <row r="171" spans="1:16" ht="11.25" customHeight="1">
      <c r="A171" s="317"/>
      <c r="B171" s="61" t="s">
        <v>174</v>
      </c>
      <c r="C171" s="62"/>
      <c r="D171" s="66"/>
      <c r="E171" s="60">
        <f>F171+G171</f>
        <v>66214.73999999999</v>
      </c>
      <c r="F171" s="60">
        <f>I170</f>
        <v>25508.96</v>
      </c>
      <c r="G171" s="60">
        <f>M170</f>
        <v>40705.78</v>
      </c>
      <c r="H171" s="62">
        <v>0</v>
      </c>
      <c r="I171" s="62">
        <v>0</v>
      </c>
      <c r="J171" s="62">
        <v>0</v>
      </c>
      <c r="K171" s="62">
        <v>0</v>
      </c>
      <c r="L171" s="62">
        <v>0</v>
      </c>
      <c r="M171" s="62">
        <v>0</v>
      </c>
      <c r="N171" s="62">
        <v>0</v>
      </c>
      <c r="O171" s="62">
        <v>0</v>
      </c>
      <c r="P171" s="62">
        <v>0</v>
      </c>
    </row>
    <row r="172" spans="1:16" ht="11.25" customHeight="1">
      <c r="A172" s="317"/>
      <c r="B172" s="61" t="s">
        <v>175</v>
      </c>
      <c r="C172" s="62"/>
      <c r="D172" s="66"/>
      <c r="E172" s="62">
        <v>0</v>
      </c>
      <c r="F172" s="62">
        <v>0</v>
      </c>
      <c r="G172" s="62">
        <v>0</v>
      </c>
      <c r="H172" s="62">
        <v>0</v>
      </c>
      <c r="I172" s="62">
        <v>0</v>
      </c>
      <c r="J172" s="62">
        <v>0</v>
      </c>
      <c r="K172" s="62">
        <v>0</v>
      </c>
      <c r="L172" s="62">
        <v>0</v>
      </c>
      <c r="M172" s="62">
        <v>0</v>
      </c>
      <c r="N172" s="62">
        <v>0</v>
      </c>
      <c r="O172" s="62">
        <v>0</v>
      </c>
      <c r="P172" s="62">
        <v>0</v>
      </c>
    </row>
    <row r="173" spans="1:16" ht="11.25" customHeight="1">
      <c r="A173" s="318"/>
      <c r="B173" s="69" t="s">
        <v>177</v>
      </c>
      <c r="C173" s="64"/>
      <c r="D173" s="68"/>
      <c r="E173" s="62">
        <v>0</v>
      </c>
      <c r="F173" s="62">
        <v>0</v>
      </c>
      <c r="G173" s="62">
        <v>0</v>
      </c>
      <c r="H173" s="62">
        <v>0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</row>
    <row r="174" spans="1:16" ht="11.25" customHeight="1">
      <c r="A174" s="316" t="s">
        <v>246</v>
      </c>
      <c r="B174" s="61" t="s">
        <v>169</v>
      </c>
      <c r="C174" s="289" t="s">
        <v>208</v>
      </c>
      <c r="D174" s="350"/>
      <c r="E174" s="350"/>
      <c r="F174" s="350"/>
      <c r="G174" s="350"/>
      <c r="H174" s="350"/>
      <c r="I174" s="350"/>
      <c r="J174" s="350"/>
      <c r="K174" s="350"/>
      <c r="L174" s="350"/>
      <c r="M174" s="350"/>
      <c r="N174" s="350"/>
      <c r="O174" s="350"/>
      <c r="P174" s="361"/>
    </row>
    <row r="175" spans="1:16" ht="11.25" customHeight="1">
      <c r="A175" s="317"/>
      <c r="B175" s="61" t="s">
        <v>170</v>
      </c>
      <c r="C175" s="351"/>
      <c r="D175" s="352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62"/>
    </row>
    <row r="176" spans="1:16" ht="11.25" customHeight="1">
      <c r="A176" s="317"/>
      <c r="B176" s="61" t="s">
        <v>171</v>
      </c>
      <c r="C176" s="351"/>
      <c r="D176" s="352"/>
      <c r="E176" s="352"/>
      <c r="F176" s="352"/>
      <c r="G176" s="352"/>
      <c r="H176" s="352"/>
      <c r="I176" s="352"/>
      <c r="J176" s="352"/>
      <c r="K176" s="352"/>
      <c r="L176" s="352"/>
      <c r="M176" s="352"/>
      <c r="N176" s="352"/>
      <c r="O176" s="352"/>
      <c r="P176" s="362"/>
    </row>
    <row r="177" spans="1:16" ht="11.25" customHeight="1">
      <c r="A177" s="317"/>
      <c r="B177" s="61" t="s">
        <v>172</v>
      </c>
      <c r="C177" s="353"/>
      <c r="D177" s="354"/>
      <c r="E177" s="354"/>
      <c r="F177" s="354"/>
      <c r="G177" s="354"/>
      <c r="H177" s="354"/>
      <c r="I177" s="354"/>
      <c r="J177" s="354"/>
      <c r="K177" s="354"/>
      <c r="L177" s="354"/>
      <c r="M177" s="354"/>
      <c r="N177" s="354"/>
      <c r="O177" s="354"/>
      <c r="P177" s="363"/>
    </row>
    <row r="178" spans="1:16" ht="22.5">
      <c r="A178" s="317"/>
      <c r="B178" s="61" t="s">
        <v>173</v>
      </c>
      <c r="C178" s="62"/>
      <c r="D178" s="66" t="s">
        <v>194</v>
      </c>
      <c r="E178" s="60">
        <f>F178+G178</f>
        <v>267614.77</v>
      </c>
      <c r="F178" s="60">
        <f>I178</f>
        <v>103097.49</v>
      </c>
      <c r="G178" s="60">
        <f>M178</f>
        <v>164517.28</v>
      </c>
      <c r="H178" s="60">
        <f>I178+M178</f>
        <v>267614.77</v>
      </c>
      <c r="I178" s="60">
        <f>J178+K178+L178</f>
        <v>103097.49</v>
      </c>
      <c r="J178" s="60">
        <v>103097.49</v>
      </c>
      <c r="K178" s="60">
        <v>0</v>
      </c>
      <c r="L178" s="60"/>
      <c r="M178" s="60">
        <f>N178+O178+P178</f>
        <v>164517.28</v>
      </c>
      <c r="N178" s="60">
        <v>0</v>
      </c>
      <c r="O178" s="60">
        <v>0</v>
      </c>
      <c r="P178" s="60">
        <v>164517.28</v>
      </c>
    </row>
    <row r="179" spans="1:16" ht="11.25">
      <c r="A179" s="317"/>
      <c r="B179" s="61" t="s">
        <v>174</v>
      </c>
      <c r="C179" s="62"/>
      <c r="D179" s="66" t="s">
        <v>204</v>
      </c>
      <c r="E179" s="60">
        <f>F179+G179</f>
        <v>267614.77</v>
      </c>
      <c r="F179" s="60">
        <f>I178</f>
        <v>103097.49</v>
      </c>
      <c r="G179" s="60">
        <f>M178</f>
        <v>164517.28</v>
      </c>
      <c r="H179" s="62">
        <v>0</v>
      </c>
      <c r="I179" s="62">
        <v>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0</v>
      </c>
    </row>
    <row r="180" spans="1:16" ht="11.25">
      <c r="A180" s="317"/>
      <c r="B180" s="61" t="s">
        <v>175</v>
      </c>
      <c r="C180" s="62"/>
      <c r="D180" s="66"/>
      <c r="E180" s="62">
        <v>0</v>
      </c>
      <c r="F180" s="62">
        <v>0</v>
      </c>
      <c r="G180" s="62">
        <v>0</v>
      </c>
      <c r="H180" s="62">
        <v>0</v>
      </c>
      <c r="I180" s="62">
        <v>0</v>
      </c>
      <c r="J180" s="62">
        <v>0</v>
      </c>
      <c r="K180" s="62">
        <v>0</v>
      </c>
      <c r="L180" s="62">
        <v>0</v>
      </c>
      <c r="M180" s="62">
        <v>0</v>
      </c>
      <c r="N180" s="62">
        <v>0</v>
      </c>
      <c r="O180" s="62">
        <v>0</v>
      </c>
      <c r="P180" s="62">
        <v>0</v>
      </c>
    </row>
    <row r="181" spans="1:16" ht="11.25" customHeight="1">
      <c r="A181" s="318"/>
      <c r="B181" s="69" t="s">
        <v>177</v>
      </c>
      <c r="C181" s="64"/>
      <c r="D181" s="68"/>
      <c r="E181" s="62">
        <v>0</v>
      </c>
      <c r="F181" s="62">
        <v>0</v>
      </c>
      <c r="G181" s="62">
        <v>0</v>
      </c>
      <c r="H181" s="62">
        <v>0</v>
      </c>
      <c r="I181" s="62">
        <v>0</v>
      </c>
      <c r="J181" s="62">
        <v>0</v>
      </c>
      <c r="K181" s="62">
        <v>0</v>
      </c>
      <c r="L181" s="62">
        <v>0</v>
      </c>
      <c r="M181" s="62">
        <v>0</v>
      </c>
      <c r="N181" s="62">
        <v>0</v>
      </c>
      <c r="O181" s="62">
        <v>0</v>
      </c>
      <c r="P181" s="62">
        <v>0</v>
      </c>
    </row>
    <row r="182" spans="1:16" ht="11.25" customHeight="1">
      <c r="A182" s="153"/>
      <c r="B182" s="63"/>
      <c r="C182" s="154"/>
      <c r="D182" s="155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</row>
    <row r="183" spans="1:16" s="13" customFormat="1" ht="11.25">
      <c r="A183" s="9">
        <v>2</v>
      </c>
      <c r="B183" s="14" t="s">
        <v>72</v>
      </c>
      <c r="C183" s="378" t="s">
        <v>37</v>
      </c>
      <c r="D183" s="379"/>
      <c r="E183" s="65">
        <f>E196+E205+E213+E221+E230+E238+E246+E270+E278+E262+E188+E286+E254</f>
        <v>1054468.8800000001</v>
      </c>
      <c r="F183" s="65">
        <f aca="true" t="shared" si="1" ref="F183:P183">F196+F205+F213+F221+F230+F238+F246+F270+F278+F262+F188+F286+F254</f>
        <v>231727.61</v>
      </c>
      <c r="G183" s="65">
        <f t="shared" si="1"/>
        <v>822741.27</v>
      </c>
      <c r="H183" s="65">
        <f t="shared" si="1"/>
        <v>1033425.8800000001</v>
      </c>
      <c r="I183" s="65">
        <f t="shared" si="1"/>
        <v>231727.61</v>
      </c>
      <c r="J183" s="65">
        <f t="shared" si="1"/>
        <v>231727.61</v>
      </c>
      <c r="K183" s="65">
        <f t="shared" si="1"/>
        <v>0</v>
      </c>
      <c r="L183" s="65">
        <f t="shared" si="1"/>
        <v>0</v>
      </c>
      <c r="M183" s="65">
        <f t="shared" si="1"/>
        <v>801698.27</v>
      </c>
      <c r="N183" s="65">
        <f t="shared" si="1"/>
        <v>791457.04</v>
      </c>
      <c r="O183" s="65">
        <f t="shared" si="1"/>
        <v>0</v>
      </c>
      <c r="P183" s="65">
        <f t="shared" si="1"/>
        <v>10241.23</v>
      </c>
    </row>
    <row r="184" spans="1:16" ht="11.25" customHeight="1">
      <c r="A184" s="322" t="s">
        <v>73</v>
      </c>
      <c r="B184" s="61" t="s">
        <v>169</v>
      </c>
      <c r="C184" s="289" t="s">
        <v>191</v>
      </c>
      <c r="D184" s="350"/>
      <c r="E184" s="350"/>
      <c r="F184" s="350"/>
      <c r="G184" s="350"/>
      <c r="H184" s="350"/>
      <c r="I184" s="350"/>
      <c r="J184" s="350"/>
      <c r="K184" s="350"/>
      <c r="L184" s="350"/>
      <c r="M184" s="350"/>
      <c r="N184" s="350"/>
      <c r="O184" s="350"/>
      <c r="P184" s="350"/>
    </row>
    <row r="185" spans="1:16" ht="11.25" customHeight="1">
      <c r="A185" s="323"/>
      <c r="B185" s="61" t="s">
        <v>170</v>
      </c>
      <c r="C185" s="351"/>
      <c r="D185" s="352"/>
      <c r="E185" s="352"/>
      <c r="F185" s="352"/>
      <c r="G185" s="352"/>
      <c r="H185" s="352"/>
      <c r="I185" s="352"/>
      <c r="J185" s="352"/>
      <c r="K185" s="352"/>
      <c r="L185" s="352"/>
      <c r="M185" s="352"/>
      <c r="N185" s="352"/>
      <c r="O185" s="352"/>
      <c r="P185" s="352"/>
    </row>
    <row r="186" spans="1:16" ht="11.25" customHeight="1">
      <c r="A186" s="323"/>
      <c r="B186" s="61" t="s">
        <v>171</v>
      </c>
      <c r="C186" s="351"/>
      <c r="D186" s="352"/>
      <c r="E186" s="352"/>
      <c r="F186" s="352"/>
      <c r="G186" s="352"/>
      <c r="H186" s="352"/>
      <c r="I186" s="352"/>
      <c r="J186" s="352"/>
      <c r="K186" s="352"/>
      <c r="L186" s="352"/>
      <c r="M186" s="352"/>
      <c r="N186" s="352"/>
      <c r="O186" s="352"/>
      <c r="P186" s="352"/>
    </row>
    <row r="187" spans="1:16" ht="11.25" customHeight="1">
      <c r="A187" s="323"/>
      <c r="B187" s="61" t="s">
        <v>172</v>
      </c>
      <c r="C187" s="353"/>
      <c r="D187" s="354"/>
      <c r="E187" s="354"/>
      <c r="F187" s="354"/>
      <c r="G187" s="354"/>
      <c r="H187" s="354"/>
      <c r="I187" s="354"/>
      <c r="J187" s="354"/>
      <c r="K187" s="354"/>
      <c r="L187" s="354"/>
      <c r="M187" s="354"/>
      <c r="N187" s="354"/>
      <c r="O187" s="354"/>
      <c r="P187" s="354"/>
    </row>
    <row r="188" spans="1:16" ht="11.25">
      <c r="A188" s="323"/>
      <c r="B188" s="61" t="s">
        <v>173</v>
      </c>
      <c r="C188" s="62"/>
      <c r="D188" s="208" t="s">
        <v>187</v>
      </c>
      <c r="E188" s="60">
        <f>F188+G188</f>
        <v>19000</v>
      </c>
      <c r="F188" s="60">
        <f>I188</f>
        <v>19000</v>
      </c>
      <c r="G188" s="60">
        <f>M188</f>
        <v>0</v>
      </c>
      <c r="H188" s="60">
        <f>I188+M188</f>
        <v>19000</v>
      </c>
      <c r="I188" s="60">
        <f>J188+K188+L188</f>
        <v>19000</v>
      </c>
      <c r="J188" s="60">
        <v>19000</v>
      </c>
      <c r="K188" s="60">
        <v>0</v>
      </c>
      <c r="L188" s="60"/>
      <c r="M188" s="60">
        <f>N188+O188+P188</f>
        <v>0</v>
      </c>
      <c r="N188" s="60">
        <v>0</v>
      </c>
      <c r="O188" s="60">
        <v>0</v>
      </c>
      <c r="P188" s="60">
        <v>0</v>
      </c>
    </row>
    <row r="189" spans="1:16" ht="11.25">
      <c r="A189" s="323"/>
      <c r="B189" s="61" t="s">
        <v>174</v>
      </c>
      <c r="C189" s="62"/>
      <c r="D189" s="62">
        <v>4309</v>
      </c>
      <c r="E189" s="62">
        <v>0</v>
      </c>
      <c r="F189" s="62">
        <v>0</v>
      </c>
      <c r="G189" s="62">
        <v>0</v>
      </c>
      <c r="H189" s="62">
        <v>0</v>
      </c>
      <c r="I189" s="62">
        <v>0</v>
      </c>
      <c r="J189" s="62">
        <v>0</v>
      </c>
      <c r="K189" s="62">
        <v>0</v>
      </c>
      <c r="L189" s="62">
        <v>0</v>
      </c>
      <c r="M189" s="62">
        <v>0</v>
      </c>
      <c r="N189" s="62">
        <v>0</v>
      </c>
      <c r="O189" s="62">
        <v>0</v>
      </c>
      <c r="P189" s="62">
        <v>0</v>
      </c>
    </row>
    <row r="190" spans="1:16" ht="11.25">
      <c r="A190" s="323"/>
      <c r="B190" s="61" t="s">
        <v>175</v>
      </c>
      <c r="C190" s="62"/>
      <c r="D190" s="62">
        <v>0</v>
      </c>
      <c r="E190" s="62">
        <v>0</v>
      </c>
      <c r="F190" s="62">
        <v>0</v>
      </c>
      <c r="G190" s="62">
        <v>0</v>
      </c>
      <c r="H190" s="62">
        <v>0</v>
      </c>
      <c r="I190" s="62">
        <v>0</v>
      </c>
      <c r="J190" s="62">
        <v>0</v>
      </c>
      <c r="K190" s="62">
        <v>0</v>
      </c>
      <c r="L190" s="62">
        <v>0</v>
      </c>
      <c r="M190" s="62">
        <v>0</v>
      </c>
      <c r="N190" s="62">
        <v>0</v>
      </c>
      <c r="O190" s="62">
        <v>0</v>
      </c>
      <c r="P190" s="62">
        <v>0</v>
      </c>
    </row>
    <row r="191" spans="1:16" ht="11.25">
      <c r="A191" s="324"/>
      <c r="B191" s="61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>
        <v>0</v>
      </c>
    </row>
    <row r="192" spans="1:16" s="13" customFormat="1" ht="15" customHeight="1">
      <c r="A192" s="319" t="s">
        <v>74</v>
      </c>
      <c r="B192" s="59" t="s">
        <v>65</v>
      </c>
      <c r="C192" s="369" t="s">
        <v>160</v>
      </c>
      <c r="D192" s="370"/>
      <c r="E192" s="370"/>
      <c r="F192" s="370"/>
      <c r="G192" s="370"/>
      <c r="H192" s="370"/>
      <c r="I192" s="370"/>
      <c r="J192" s="370"/>
      <c r="K192" s="370"/>
      <c r="L192" s="370"/>
      <c r="M192" s="370"/>
      <c r="N192" s="370"/>
      <c r="O192" s="370"/>
      <c r="P192" s="371"/>
    </row>
    <row r="193" spans="1:16" ht="11.25" customHeight="1">
      <c r="A193" s="320"/>
      <c r="B193" s="59" t="s">
        <v>66</v>
      </c>
      <c r="C193" s="372"/>
      <c r="D193" s="373"/>
      <c r="E193" s="373"/>
      <c r="F193" s="373"/>
      <c r="G193" s="373"/>
      <c r="H193" s="373"/>
      <c r="I193" s="373"/>
      <c r="J193" s="373"/>
      <c r="K193" s="373"/>
      <c r="L193" s="373"/>
      <c r="M193" s="373"/>
      <c r="N193" s="373"/>
      <c r="O193" s="373"/>
      <c r="P193" s="374"/>
    </row>
    <row r="194" spans="1:16" ht="11.25" customHeight="1">
      <c r="A194" s="320"/>
      <c r="B194" s="59" t="s">
        <v>67</v>
      </c>
      <c r="C194" s="372"/>
      <c r="D194" s="373"/>
      <c r="E194" s="373"/>
      <c r="F194" s="373"/>
      <c r="G194" s="373"/>
      <c r="H194" s="373"/>
      <c r="I194" s="373"/>
      <c r="J194" s="373"/>
      <c r="K194" s="373"/>
      <c r="L194" s="373"/>
      <c r="M194" s="373"/>
      <c r="N194" s="373"/>
      <c r="O194" s="373"/>
      <c r="P194" s="374"/>
    </row>
    <row r="195" spans="1:16" ht="11.25" customHeight="1">
      <c r="A195" s="320"/>
      <c r="B195" s="59" t="s">
        <v>68</v>
      </c>
      <c r="C195" s="375"/>
      <c r="D195" s="376"/>
      <c r="E195" s="376"/>
      <c r="F195" s="376"/>
      <c r="G195" s="376"/>
      <c r="H195" s="376"/>
      <c r="I195" s="376"/>
      <c r="J195" s="376"/>
      <c r="K195" s="376"/>
      <c r="L195" s="376"/>
      <c r="M195" s="376"/>
      <c r="N195" s="376"/>
      <c r="O195" s="376"/>
      <c r="P195" s="377"/>
    </row>
    <row r="196" spans="1:16" ht="11.25">
      <c r="A196" s="320"/>
      <c r="B196" s="59" t="s">
        <v>69</v>
      </c>
      <c r="C196" s="60"/>
      <c r="D196" s="209" t="s">
        <v>161</v>
      </c>
      <c r="E196" s="60">
        <f>E197</f>
        <v>316712.15</v>
      </c>
      <c r="F196" s="60">
        <f>F197</f>
        <v>52751.65</v>
      </c>
      <c r="G196" s="60">
        <f>G197</f>
        <v>263960.5</v>
      </c>
      <c r="H196" s="60">
        <f>I196+M196</f>
        <v>316712.15</v>
      </c>
      <c r="I196" s="60">
        <f>J196</f>
        <v>52751.65</v>
      </c>
      <c r="J196" s="60">
        <v>52751.65</v>
      </c>
      <c r="K196" s="60">
        <v>0</v>
      </c>
      <c r="L196" s="60"/>
      <c r="M196" s="60">
        <f>N196</f>
        <v>263960.5</v>
      </c>
      <c r="N196" s="60">
        <v>263960.5</v>
      </c>
      <c r="O196" s="60">
        <v>0</v>
      </c>
      <c r="P196" s="60"/>
    </row>
    <row r="197" spans="1:16" ht="11.25">
      <c r="A197" s="320"/>
      <c r="B197" s="59" t="s">
        <v>143</v>
      </c>
      <c r="C197" s="368"/>
      <c r="D197" s="71" t="s">
        <v>244</v>
      </c>
      <c r="E197" s="60">
        <f>F197+G197</f>
        <v>316712.15</v>
      </c>
      <c r="F197" s="60">
        <f>I196</f>
        <v>52751.65</v>
      </c>
      <c r="G197" s="60">
        <f>M196</f>
        <v>263960.5</v>
      </c>
      <c r="H197" s="60">
        <v>0</v>
      </c>
      <c r="I197" s="60">
        <v>0</v>
      </c>
      <c r="J197" s="60">
        <v>0</v>
      </c>
      <c r="K197" s="60">
        <v>0</v>
      </c>
      <c r="L197" s="60">
        <v>0</v>
      </c>
      <c r="M197" s="60">
        <v>0</v>
      </c>
      <c r="N197" s="60">
        <v>0</v>
      </c>
      <c r="O197" s="60">
        <v>0</v>
      </c>
      <c r="P197" s="60">
        <v>0</v>
      </c>
    </row>
    <row r="198" spans="1:16" ht="11.25">
      <c r="A198" s="320"/>
      <c r="B198" s="59" t="s">
        <v>144</v>
      </c>
      <c r="C198" s="246"/>
      <c r="D198" s="70"/>
      <c r="E198" s="60">
        <v>0</v>
      </c>
      <c r="F198" s="60">
        <v>0</v>
      </c>
      <c r="G198" s="60">
        <v>0</v>
      </c>
      <c r="H198" s="60">
        <v>0</v>
      </c>
      <c r="I198" s="60">
        <v>0</v>
      </c>
      <c r="J198" s="60">
        <v>0</v>
      </c>
      <c r="K198" s="60">
        <v>0</v>
      </c>
      <c r="L198" s="60">
        <v>0</v>
      </c>
      <c r="M198" s="60">
        <v>0</v>
      </c>
      <c r="N198" s="60">
        <v>0</v>
      </c>
      <c r="O198" s="60">
        <v>0</v>
      </c>
      <c r="P198" s="60">
        <v>0</v>
      </c>
    </row>
    <row r="199" spans="1:16" ht="11.25">
      <c r="A199" s="320"/>
      <c r="B199" s="59" t="s">
        <v>150</v>
      </c>
      <c r="C199" s="281"/>
      <c r="D199" s="70"/>
      <c r="E199" s="60">
        <v>0</v>
      </c>
      <c r="F199" s="60">
        <v>0</v>
      </c>
      <c r="G199" s="60">
        <v>0</v>
      </c>
      <c r="H199" s="60">
        <v>0</v>
      </c>
      <c r="I199" s="60">
        <v>0</v>
      </c>
      <c r="J199" s="60">
        <v>0</v>
      </c>
      <c r="K199" s="60">
        <v>0</v>
      </c>
      <c r="L199" s="60">
        <v>0</v>
      </c>
      <c r="M199" s="60">
        <v>0</v>
      </c>
      <c r="N199" s="60">
        <v>0</v>
      </c>
      <c r="O199" s="60">
        <v>0</v>
      </c>
      <c r="P199" s="60">
        <v>0</v>
      </c>
    </row>
    <row r="200" spans="1:16" ht="11.25">
      <c r="A200" s="321"/>
      <c r="B200" s="61"/>
      <c r="C200" s="62"/>
      <c r="D200" s="66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</row>
    <row r="201" spans="1:16" ht="11.25" customHeight="1">
      <c r="A201" s="307" t="s">
        <v>163</v>
      </c>
      <c r="B201" s="59" t="s">
        <v>65</v>
      </c>
      <c r="C201" s="298" t="s">
        <v>203</v>
      </c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  <c r="P201" s="300"/>
    </row>
    <row r="202" spans="1:16" ht="11.25" customHeight="1">
      <c r="A202" s="308"/>
      <c r="B202" s="59" t="s">
        <v>66</v>
      </c>
      <c r="C202" s="301"/>
      <c r="D202" s="302"/>
      <c r="E202" s="302"/>
      <c r="F202" s="302"/>
      <c r="G202" s="302"/>
      <c r="H202" s="302"/>
      <c r="I202" s="302"/>
      <c r="J202" s="302"/>
      <c r="K202" s="302"/>
      <c r="L202" s="302"/>
      <c r="M202" s="302"/>
      <c r="N202" s="302"/>
      <c r="O202" s="302"/>
      <c r="P202" s="303"/>
    </row>
    <row r="203" spans="1:16" ht="11.25" customHeight="1">
      <c r="A203" s="308"/>
      <c r="B203" s="59" t="s">
        <v>67</v>
      </c>
      <c r="C203" s="301"/>
      <c r="D203" s="302"/>
      <c r="E203" s="302"/>
      <c r="F203" s="302"/>
      <c r="G203" s="302"/>
      <c r="H203" s="302"/>
      <c r="I203" s="302"/>
      <c r="J203" s="302"/>
      <c r="K203" s="302"/>
      <c r="L203" s="302"/>
      <c r="M203" s="302"/>
      <c r="N203" s="302"/>
      <c r="O203" s="302"/>
      <c r="P203" s="303"/>
    </row>
    <row r="204" spans="1:16" ht="11.25" customHeight="1">
      <c r="A204" s="308"/>
      <c r="B204" s="59" t="s">
        <v>68</v>
      </c>
      <c r="C204" s="304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305"/>
      <c r="O204" s="305"/>
      <c r="P204" s="306"/>
    </row>
    <row r="205" spans="1:16" ht="11.25">
      <c r="A205" s="308"/>
      <c r="B205" s="59" t="s">
        <v>69</v>
      </c>
      <c r="C205" s="60"/>
      <c r="D205" s="209" t="s">
        <v>161</v>
      </c>
      <c r="E205" s="60">
        <f>F205+G205</f>
        <v>130747.26999999999</v>
      </c>
      <c r="F205" s="60">
        <f>F206</f>
        <v>35301.76</v>
      </c>
      <c r="G205" s="60">
        <f>G206</f>
        <v>95445.51</v>
      </c>
      <c r="H205" s="60">
        <f>I205+M205</f>
        <v>130747.26999999999</v>
      </c>
      <c r="I205" s="60">
        <f>J205+K205+L205</f>
        <v>35301.76</v>
      </c>
      <c r="J205" s="60">
        <v>35301.76</v>
      </c>
      <c r="K205" s="60">
        <v>0</v>
      </c>
      <c r="L205" s="60"/>
      <c r="M205" s="60">
        <f>N205+O205+P205</f>
        <v>95445.51</v>
      </c>
      <c r="N205" s="60">
        <v>95445.51</v>
      </c>
      <c r="O205" s="60">
        <v>0</v>
      </c>
      <c r="P205" s="60"/>
    </row>
    <row r="206" spans="1:16" ht="11.25">
      <c r="A206" s="308"/>
      <c r="B206" s="59" t="s">
        <v>143</v>
      </c>
      <c r="C206" s="60"/>
      <c r="D206" s="71" t="s">
        <v>244</v>
      </c>
      <c r="E206" s="60">
        <f>F206+G206</f>
        <v>130747.26999999999</v>
      </c>
      <c r="F206" s="60">
        <f>I205</f>
        <v>35301.76</v>
      </c>
      <c r="G206" s="60">
        <f>M205</f>
        <v>95445.51</v>
      </c>
      <c r="H206" s="60">
        <v>0</v>
      </c>
      <c r="I206" s="60">
        <v>0</v>
      </c>
      <c r="J206" s="60">
        <v>0</v>
      </c>
      <c r="K206" s="60">
        <v>0</v>
      </c>
      <c r="L206" s="60">
        <v>0</v>
      </c>
      <c r="M206" s="60">
        <v>0</v>
      </c>
      <c r="N206" s="60">
        <v>0</v>
      </c>
      <c r="O206" s="60">
        <v>0</v>
      </c>
      <c r="P206" s="60">
        <v>0</v>
      </c>
    </row>
    <row r="207" spans="1:16" ht="11.25">
      <c r="A207" s="308"/>
      <c r="B207" s="59" t="s">
        <v>144</v>
      </c>
      <c r="C207" s="60"/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</row>
    <row r="208" spans="1:16" ht="11.25">
      <c r="A208" s="309"/>
      <c r="B208" s="59" t="s">
        <v>150</v>
      </c>
      <c r="C208" s="60"/>
      <c r="D208" s="70">
        <v>0</v>
      </c>
      <c r="E208" s="70">
        <v>0</v>
      </c>
      <c r="F208" s="70">
        <v>0</v>
      </c>
      <c r="G208" s="70">
        <v>0</v>
      </c>
      <c r="H208" s="70">
        <v>0</v>
      </c>
      <c r="I208" s="70">
        <v>0</v>
      </c>
      <c r="J208" s="70">
        <v>0</v>
      </c>
      <c r="K208" s="70">
        <v>0</v>
      </c>
      <c r="L208" s="70">
        <v>0</v>
      </c>
      <c r="M208" s="70">
        <v>0</v>
      </c>
      <c r="N208" s="70">
        <v>0</v>
      </c>
      <c r="O208" s="70">
        <v>0</v>
      </c>
      <c r="P208" s="70">
        <v>0</v>
      </c>
    </row>
    <row r="209" spans="1:16" ht="11.25">
      <c r="A209" s="307" t="s">
        <v>165</v>
      </c>
      <c r="B209" s="59" t="s">
        <v>65</v>
      </c>
      <c r="C209" s="298" t="s">
        <v>251</v>
      </c>
      <c r="D209" s="299"/>
      <c r="E209" s="299"/>
      <c r="F209" s="299"/>
      <c r="G209" s="299"/>
      <c r="H209" s="299"/>
      <c r="I209" s="299"/>
      <c r="J209" s="299"/>
      <c r="K209" s="299"/>
      <c r="L209" s="299"/>
      <c r="M209" s="299"/>
      <c r="N209" s="299"/>
      <c r="O209" s="299"/>
      <c r="P209" s="300"/>
    </row>
    <row r="210" spans="1:16" ht="11.25">
      <c r="A210" s="308"/>
      <c r="B210" s="59" t="s">
        <v>66</v>
      </c>
      <c r="C210" s="301"/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3"/>
    </row>
    <row r="211" spans="1:16" ht="11.25">
      <c r="A211" s="308"/>
      <c r="B211" s="59" t="s">
        <v>67</v>
      </c>
      <c r="C211" s="301"/>
      <c r="D211" s="302"/>
      <c r="E211" s="302"/>
      <c r="F211" s="302"/>
      <c r="G211" s="302"/>
      <c r="H211" s="302"/>
      <c r="I211" s="302"/>
      <c r="J211" s="302"/>
      <c r="K211" s="302"/>
      <c r="L211" s="302"/>
      <c r="M211" s="302"/>
      <c r="N211" s="302"/>
      <c r="O211" s="302"/>
      <c r="P211" s="303"/>
    </row>
    <row r="212" spans="1:16" ht="11.25">
      <c r="A212" s="308"/>
      <c r="B212" s="59" t="s">
        <v>68</v>
      </c>
      <c r="C212" s="304"/>
      <c r="D212" s="305"/>
      <c r="E212" s="305"/>
      <c r="F212" s="305"/>
      <c r="G212" s="305"/>
      <c r="H212" s="305"/>
      <c r="I212" s="305"/>
      <c r="J212" s="305"/>
      <c r="K212" s="305"/>
      <c r="L212" s="305"/>
      <c r="M212" s="305"/>
      <c r="N212" s="305"/>
      <c r="O212" s="305"/>
      <c r="P212" s="306"/>
    </row>
    <row r="213" spans="1:16" ht="11.25">
      <c r="A213" s="308"/>
      <c r="B213" s="59" t="s">
        <v>69</v>
      </c>
      <c r="C213" s="60"/>
      <c r="D213" s="209" t="s">
        <v>161</v>
      </c>
      <c r="E213" s="60">
        <f>E214</f>
        <v>149484.28</v>
      </c>
      <c r="F213" s="60">
        <f>F214</f>
        <v>40360.77</v>
      </c>
      <c r="G213" s="60">
        <f>G214</f>
        <v>109123.51</v>
      </c>
      <c r="H213" s="60">
        <f>I213+M213</f>
        <v>149484.28</v>
      </c>
      <c r="I213" s="60">
        <f>J213+K213+L213</f>
        <v>40360.77</v>
      </c>
      <c r="J213" s="60">
        <v>40360.77</v>
      </c>
      <c r="K213" s="60">
        <v>0</v>
      </c>
      <c r="L213" s="60"/>
      <c r="M213" s="60">
        <f>N213+O213+P213</f>
        <v>109123.51</v>
      </c>
      <c r="N213" s="60">
        <v>109123.51</v>
      </c>
      <c r="O213" s="60">
        <v>0</v>
      </c>
      <c r="P213" s="60"/>
    </row>
    <row r="214" spans="1:16" ht="11.25">
      <c r="A214" s="308"/>
      <c r="B214" s="59" t="s">
        <v>143</v>
      </c>
      <c r="C214" s="60"/>
      <c r="D214" s="71" t="s">
        <v>244</v>
      </c>
      <c r="E214" s="60">
        <f>F214+G214</f>
        <v>149484.28</v>
      </c>
      <c r="F214" s="60">
        <f>I213</f>
        <v>40360.77</v>
      </c>
      <c r="G214" s="60">
        <f>M213</f>
        <v>109123.51</v>
      </c>
      <c r="H214" s="60">
        <v>0</v>
      </c>
      <c r="I214" s="60">
        <v>0</v>
      </c>
      <c r="J214" s="60">
        <v>0</v>
      </c>
      <c r="K214" s="60">
        <v>0</v>
      </c>
      <c r="L214" s="60">
        <v>0</v>
      </c>
      <c r="M214" s="60">
        <v>0</v>
      </c>
      <c r="N214" s="60">
        <v>0</v>
      </c>
      <c r="O214" s="60">
        <v>0</v>
      </c>
      <c r="P214" s="60">
        <v>0</v>
      </c>
    </row>
    <row r="215" spans="1:16" ht="11.25">
      <c r="A215" s="308"/>
      <c r="B215" s="59" t="s">
        <v>144</v>
      </c>
      <c r="C215" s="60"/>
      <c r="D215" s="70">
        <v>0</v>
      </c>
      <c r="E215" s="70">
        <v>0</v>
      </c>
      <c r="F215" s="70">
        <v>0</v>
      </c>
      <c r="G215" s="70">
        <v>0</v>
      </c>
      <c r="H215" s="70">
        <v>0</v>
      </c>
      <c r="I215" s="70">
        <v>0</v>
      </c>
      <c r="J215" s="70">
        <v>0</v>
      </c>
      <c r="K215" s="70">
        <v>0</v>
      </c>
      <c r="L215" s="70">
        <v>0</v>
      </c>
      <c r="M215" s="70">
        <v>0</v>
      </c>
      <c r="N215" s="70">
        <v>0</v>
      </c>
      <c r="O215" s="70">
        <v>0</v>
      </c>
      <c r="P215" s="70">
        <v>0</v>
      </c>
    </row>
    <row r="216" spans="1:16" ht="11.25">
      <c r="A216" s="309"/>
      <c r="B216" s="59" t="s">
        <v>150</v>
      </c>
      <c r="C216" s="60"/>
      <c r="D216" s="70">
        <v>0</v>
      </c>
      <c r="E216" s="70">
        <v>0</v>
      </c>
      <c r="F216" s="70">
        <v>0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0</v>
      </c>
      <c r="M216" s="70">
        <v>0</v>
      </c>
      <c r="N216" s="70">
        <v>0</v>
      </c>
      <c r="O216" s="70">
        <v>0</v>
      </c>
      <c r="P216" s="70">
        <v>0</v>
      </c>
    </row>
    <row r="217" spans="1:16" ht="11.25">
      <c r="A217" s="307" t="s">
        <v>167</v>
      </c>
      <c r="B217" s="59" t="s">
        <v>65</v>
      </c>
      <c r="C217" s="298" t="s">
        <v>248</v>
      </c>
      <c r="D217" s="299"/>
      <c r="E217" s="299"/>
      <c r="F217" s="299"/>
      <c r="G217" s="299"/>
      <c r="H217" s="299"/>
      <c r="I217" s="299"/>
      <c r="J217" s="299"/>
      <c r="K217" s="299"/>
      <c r="L217" s="299"/>
      <c r="M217" s="299"/>
      <c r="N217" s="299"/>
      <c r="O217" s="299"/>
      <c r="P217" s="300"/>
    </row>
    <row r="218" spans="1:16" ht="11.25">
      <c r="A218" s="308"/>
      <c r="B218" s="59" t="s">
        <v>66</v>
      </c>
      <c r="C218" s="301"/>
      <c r="D218" s="302"/>
      <c r="E218" s="302"/>
      <c r="F218" s="302"/>
      <c r="G218" s="302"/>
      <c r="H218" s="302"/>
      <c r="I218" s="302"/>
      <c r="J218" s="302"/>
      <c r="K218" s="302"/>
      <c r="L218" s="302"/>
      <c r="M218" s="302"/>
      <c r="N218" s="302"/>
      <c r="O218" s="302"/>
      <c r="P218" s="303"/>
    </row>
    <row r="219" spans="1:16" ht="11.25">
      <c r="A219" s="308"/>
      <c r="B219" s="59" t="s">
        <v>67</v>
      </c>
      <c r="C219" s="301"/>
      <c r="D219" s="302"/>
      <c r="E219" s="302"/>
      <c r="F219" s="302"/>
      <c r="G219" s="302"/>
      <c r="H219" s="302"/>
      <c r="I219" s="302"/>
      <c r="J219" s="302"/>
      <c r="K219" s="302"/>
      <c r="L219" s="302"/>
      <c r="M219" s="302"/>
      <c r="N219" s="302"/>
      <c r="O219" s="302"/>
      <c r="P219" s="303"/>
    </row>
    <row r="220" spans="1:16" ht="11.25">
      <c r="A220" s="308"/>
      <c r="B220" s="59" t="s">
        <v>68</v>
      </c>
      <c r="C220" s="304"/>
      <c r="D220" s="305"/>
      <c r="E220" s="305"/>
      <c r="F220" s="305"/>
      <c r="G220" s="305"/>
      <c r="H220" s="305"/>
      <c r="I220" s="305"/>
      <c r="J220" s="305"/>
      <c r="K220" s="305"/>
      <c r="L220" s="305"/>
      <c r="M220" s="305"/>
      <c r="N220" s="305"/>
      <c r="O220" s="305"/>
      <c r="P220" s="306"/>
    </row>
    <row r="221" spans="1:16" ht="11.25">
      <c r="A221" s="308"/>
      <c r="B221" s="59" t="s">
        <v>69</v>
      </c>
      <c r="C221" s="60"/>
      <c r="D221" s="70" t="s">
        <v>162</v>
      </c>
      <c r="E221" s="60">
        <f>E222</f>
        <v>30415</v>
      </c>
      <c r="F221" s="60">
        <f>F222</f>
        <v>8800.8</v>
      </c>
      <c r="G221" s="60">
        <f>G222</f>
        <v>21614.2</v>
      </c>
      <c r="H221" s="60">
        <f>I221+M221</f>
        <v>30415</v>
      </c>
      <c r="I221" s="60">
        <f>J221+K221+L221</f>
        <v>8800.8</v>
      </c>
      <c r="J221" s="60">
        <v>8800.8</v>
      </c>
      <c r="K221" s="60">
        <v>0</v>
      </c>
      <c r="L221" s="60"/>
      <c r="M221" s="60">
        <f>N221+O221+P221</f>
        <v>21614.2</v>
      </c>
      <c r="N221" s="60">
        <v>21614.2</v>
      </c>
      <c r="O221" s="60">
        <v>0</v>
      </c>
      <c r="P221" s="60"/>
    </row>
    <row r="222" spans="1:16" ht="11.25">
      <c r="A222" s="308"/>
      <c r="B222" s="59" t="s">
        <v>143</v>
      </c>
      <c r="C222" s="60"/>
      <c r="D222" s="210">
        <v>-4309</v>
      </c>
      <c r="E222" s="60">
        <f>F222+G222</f>
        <v>30415</v>
      </c>
      <c r="F222" s="60">
        <f>I221</f>
        <v>8800.8</v>
      </c>
      <c r="G222" s="60">
        <f>M221</f>
        <v>21614.2</v>
      </c>
      <c r="H222" s="60">
        <v>0</v>
      </c>
      <c r="I222" s="60">
        <v>0</v>
      </c>
      <c r="J222" s="60">
        <v>0</v>
      </c>
      <c r="K222" s="60">
        <v>0</v>
      </c>
      <c r="L222" s="60">
        <v>0</v>
      </c>
      <c r="M222" s="60">
        <v>0</v>
      </c>
      <c r="N222" s="60">
        <v>0</v>
      </c>
      <c r="O222" s="60">
        <v>0</v>
      </c>
      <c r="P222" s="60">
        <v>0</v>
      </c>
    </row>
    <row r="223" spans="1:16" ht="11.25">
      <c r="A223" s="308"/>
      <c r="B223" s="59" t="s">
        <v>144</v>
      </c>
      <c r="C223" s="60"/>
      <c r="D223" s="70"/>
      <c r="E223" s="70">
        <v>0</v>
      </c>
      <c r="F223" s="70">
        <v>0</v>
      </c>
      <c r="G223" s="70">
        <v>0</v>
      </c>
      <c r="H223" s="70">
        <v>0</v>
      </c>
      <c r="I223" s="70">
        <v>0</v>
      </c>
      <c r="J223" s="70">
        <v>0</v>
      </c>
      <c r="K223" s="70">
        <v>0</v>
      </c>
      <c r="L223" s="70">
        <v>0</v>
      </c>
      <c r="M223" s="70">
        <v>0</v>
      </c>
      <c r="N223" s="70">
        <v>0</v>
      </c>
      <c r="O223" s="70">
        <v>0</v>
      </c>
      <c r="P223" s="70">
        <v>0</v>
      </c>
    </row>
    <row r="224" spans="1:16" ht="11.25">
      <c r="A224" s="309"/>
      <c r="B224" s="59" t="s">
        <v>150</v>
      </c>
      <c r="C224" s="60"/>
      <c r="D224" s="70">
        <v>0</v>
      </c>
      <c r="E224" s="70">
        <v>0</v>
      </c>
      <c r="F224" s="70">
        <v>0</v>
      </c>
      <c r="G224" s="70">
        <v>0</v>
      </c>
      <c r="H224" s="70">
        <v>0</v>
      </c>
      <c r="I224" s="70">
        <v>0</v>
      </c>
      <c r="J224" s="70">
        <v>0</v>
      </c>
      <c r="K224" s="70">
        <v>0</v>
      </c>
      <c r="L224" s="70">
        <v>0</v>
      </c>
      <c r="M224" s="70">
        <v>0</v>
      </c>
      <c r="N224" s="70">
        <v>0</v>
      </c>
      <c r="O224" s="70">
        <v>0</v>
      </c>
      <c r="P224" s="70">
        <v>0</v>
      </c>
    </row>
    <row r="225" spans="1:16" ht="11.25">
      <c r="A225" s="307" t="s">
        <v>168</v>
      </c>
      <c r="B225" s="63"/>
      <c r="C225" s="46"/>
      <c r="D225" s="72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47"/>
    </row>
    <row r="226" spans="1:16" ht="11.25">
      <c r="A226" s="320"/>
      <c r="B226" s="59" t="s">
        <v>65</v>
      </c>
      <c r="C226" s="298" t="s">
        <v>250</v>
      </c>
      <c r="D226" s="299"/>
      <c r="E226" s="299"/>
      <c r="F226" s="299"/>
      <c r="G226" s="299"/>
      <c r="H226" s="299"/>
      <c r="I226" s="299"/>
      <c r="J226" s="299"/>
      <c r="K226" s="299"/>
      <c r="L226" s="299"/>
      <c r="M226" s="299"/>
      <c r="N226" s="299"/>
      <c r="O226" s="299"/>
      <c r="P226" s="300"/>
    </row>
    <row r="227" spans="1:16" ht="11.25">
      <c r="A227" s="320"/>
      <c r="B227" s="59" t="s">
        <v>66</v>
      </c>
      <c r="C227" s="301"/>
      <c r="D227" s="302"/>
      <c r="E227" s="302"/>
      <c r="F227" s="302"/>
      <c r="G227" s="302"/>
      <c r="H227" s="302"/>
      <c r="I227" s="302"/>
      <c r="J227" s="302"/>
      <c r="K227" s="302"/>
      <c r="L227" s="302"/>
      <c r="M227" s="302"/>
      <c r="N227" s="302"/>
      <c r="O227" s="302"/>
      <c r="P227" s="303"/>
    </row>
    <row r="228" spans="1:16" ht="11.25">
      <c r="A228" s="320"/>
      <c r="B228" s="59" t="s">
        <v>67</v>
      </c>
      <c r="C228" s="301"/>
      <c r="D228" s="302"/>
      <c r="E228" s="302"/>
      <c r="F228" s="302"/>
      <c r="G228" s="302"/>
      <c r="H228" s="302"/>
      <c r="I228" s="302"/>
      <c r="J228" s="302"/>
      <c r="K228" s="302"/>
      <c r="L228" s="302"/>
      <c r="M228" s="302"/>
      <c r="N228" s="302"/>
      <c r="O228" s="302"/>
      <c r="P228" s="303"/>
    </row>
    <row r="229" spans="1:16" ht="11.25">
      <c r="A229" s="320"/>
      <c r="B229" s="59" t="s">
        <v>68</v>
      </c>
      <c r="C229" s="304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  <c r="N229" s="305"/>
      <c r="O229" s="305"/>
      <c r="P229" s="306"/>
    </row>
    <row r="230" spans="1:16" ht="11.25">
      <c r="A230" s="320"/>
      <c r="B230" s="59" t="s">
        <v>69</v>
      </c>
      <c r="C230" s="60"/>
      <c r="D230" s="70" t="s">
        <v>164</v>
      </c>
      <c r="E230" s="60">
        <f>E231</f>
        <v>156363.42</v>
      </c>
      <c r="F230" s="60">
        <f>F231</f>
        <v>42647.1</v>
      </c>
      <c r="G230" s="60">
        <f>G231</f>
        <v>113716.32</v>
      </c>
      <c r="H230" s="60">
        <f>I230+M230</f>
        <v>156363.42</v>
      </c>
      <c r="I230" s="60">
        <f>J230+K230+L230</f>
        <v>42647.1</v>
      </c>
      <c r="J230" s="60">
        <v>42647.1</v>
      </c>
      <c r="K230" s="60">
        <v>0</v>
      </c>
      <c r="L230" s="60"/>
      <c r="M230" s="60">
        <f>N230+O230+P230</f>
        <v>113716.32</v>
      </c>
      <c r="N230" s="60">
        <v>113716.32</v>
      </c>
      <c r="O230" s="60">
        <v>0</v>
      </c>
      <c r="P230" s="60"/>
    </row>
    <row r="231" spans="1:16" ht="11.25">
      <c r="A231" s="320"/>
      <c r="B231" s="59" t="s">
        <v>143</v>
      </c>
      <c r="C231" s="60"/>
      <c r="D231" s="210" t="s">
        <v>244</v>
      </c>
      <c r="E231" s="60">
        <f>F231+G231</f>
        <v>156363.42</v>
      </c>
      <c r="F231" s="60">
        <f>I230</f>
        <v>42647.1</v>
      </c>
      <c r="G231" s="60">
        <f>M230</f>
        <v>113716.32</v>
      </c>
      <c r="H231" s="60">
        <v>0</v>
      </c>
      <c r="I231" s="60">
        <v>0</v>
      </c>
      <c r="J231" s="60">
        <v>0</v>
      </c>
      <c r="K231" s="60">
        <v>0</v>
      </c>
      <c r="L231" s="60">
        <v>0</v>
      </c>
      <c r="M231" s="60">
        <v>0</v>
      </c>
      <c r="N231" s="60">
        <v>0</v>
      </c>
      <c r="O231" s="60">
        <v>0</v>
      </c>
      <c r="P231" s="60">
        <v>0</v>
      </c>
    </row>
    <row r="232" spans="1:16" ht="11.25">
      <c r="A232" s="320"/>
      <c r="B232" s="59" t="s">
        <v>144</v>
      </c>
      <c r="C232" s="60"/>
      <c r="D232" s="70">
        <v>0</v>
      </c>
      <c r="E232" s="70">
        <v>0</v>
      </c>
      <c r="F232" s="70">
        <v>0</v>
      </c>
      <c r="G232" s="70">
        <v>0</v>
      </c>
      <c r="H232" s="70">
        <v>0</v>
      </c>
      <c r="I232" s="70">
        <v>0</v>
      </c>
      <c r="J232" s="70">
        <v>0</v>
      </c>
      <c r="K232" s="70">
        <v>0</v>
      </c>
      <c r="L232" s="70">
        <v>0</v>
      </c>
      <c r="M232" s="70">
        <v>0</v>
      </c>
      <c r="N232" s="70">
        <v>0</v>
      </c>
      <c r="O232" s="70">
        <v>0</v>
      </c>
      <c r="P232" s="70">
        <v>0</v>
      </c>
    </row>
    <row r="233" spans="1:16" ht="11.25">
      <c r="A233" s="321"/>
      <c r="B233" s="59" t="s">
        <v>150</v>
      </c>
      <c r="C233" s="60"/>
      <c r="D233" s="70">
        <v>0</v>
      </c>
      <c r="E233" s="70">
        <v>0</v>
      </c>
      <c r="F233" s="70">
        <v>0</v>
      </c>
      <c r="G233" s="70">
        <v>0</v>
      </c>
      <c r="H233" s="70">
        <v>0</v>
      </c>
      <c r="I233" s="70">
        <v>0</v>
      </c>
      <c r="J233" s="70">
        <v>0</v>
      </c>
      <c r="K233" s="70">
        <v>0</v>
      </c>
      <c r="L233" s="70">
        <v>0</v>
      </c>
      <c r="M233" s="70">
        <v>0</v>
      </c>
      <c r="N233" s="70">
        <v>0</v>
      </c>
      <c r="O233" s="70">
        <v>0</v>
      </c>
      <c r="P233" s="70">
        <v>0</v>
      </c>
    </row>
    <row r="234" spans="1:16" ht="11.25">
      <c r="A234" s="307" t="s">
        <v>176</v>
      </c>
      <c r="B234" s="59" t="s">
        <v>65</v>
      </c>
      <c r="C234" s="298" t="s">
        <v>249</v>
      </c>
      <c r="D234" s="299"/>
      <c r="E234" s="299"/>
      <c r="F234" s="299"/>
      <c r="G234" s="299"/>
      <c r="H234" s="299"/>
      <c r="I234" s="299"/>
      <c r="J234" s="299"/>
      <c r="K234" s="299"/>
      <c r="L234" s="299"/>
      <c r="M234" s="299"/>
      <c r="N234" s="299"/>
      <c r="O234" s="299"/>
      <c r="P234" s="300"/>
    </row>
    <row r="235" spans="1:16" ht="11.25">
      <c r="A235" s="308"/>
      <c r="B235" s="59" t="s">
        <v>66</v>
      </c>
      <c r="C235" s="301"/>
      <c r="D235" s="302"/>
      <c r="E235" s="302"/>
      <c r="F235" s="302"/>
      <c r="G235" s="302"/>
      <c r="H235" s="302"/>
      <c r="I235" s="302"/>
      <c r="J235" s="302"/>
      <c r="K235" s="302"/>
      <c r="L235" s="302"/>
      <c r="M235" s="302"/>
      <c r="N235" s="302"/>
      <c r="O235" s="302"/>
      <c r="P235" s="303"/>
    </row>
    <row r="236" spans="1:16" ht="11.25">
      <c r="A236" s="308"/>
      <c r="B236" s="59" t="s">
        <v>67</v>
      </c>
      <c r="C236" s="301"/>
      <c r="D236" s="302"/>
      <c r="E236" s="302"/>
      <c r="F236" s="302"/>
      <c r="G236" s="302"/>
      <c r="H236" s="302"/>
      <c r="I236" s="302"/>
      <c r="J236" s="302"/>
      <c r="K236" s="302"/>
      <c r="L236" s="302"/>
      <c r="M236" s="302"/>
      <c r="N236" s="302"/>
      <c r="O236" s="302"/>
      <c r="P236" s="303"/>
    </row>
    <row r="237" spans="1:16" ht="11.25">
      <c r="A237" s="308"/>
      <c r="B237" s="59" t="s">
        <v>68</v>
      </c>
      <c r="C237" s="304"/>
      <c r="D237" s="305"/>
      <c r="E237" s="305"/>
      <c r="F237" s="305"/>
      <c r="G237" s="305"/>
      <c r="H237" s="305"/>
      <c r="I237" s="305"/>
      <c r="J237" s="305"/>
      <c r="K237" s="305"/>
      <c r="L237" s="305"/>
      <c r="M237" s="305"/>
      <c r="N237" s="305"/>
      <c r="O237" s="305"/>
      <c r="P237" s="306"/>
    </row>
    <row r="238" spans="1:16" ht="11.25">
      <c r="A238" s="308"/>
      <c r="B238" s="59" t="s">
        <v>69</v>
      </c>
      <c r="C238" s="60"/>
      <c r="D238" s="70" t="s">
        <v>166</v>
      </c>
      <c r="E238" s="60">
        <f>F238+G238</f>
        <v>7211.76</v>
      </c>
      <c r="F238" s="60">
        <f>F239</f>
        <v>411.76</v>
      </c>
      <c r="G238" s="60">
        <v>6800</v>
      </c>
      <c r="H238" s="60">
        <f>M238+I238</f>
        <v>7211.76</v>
      </c>
      <c r="I238" s="60">
        <v>411.76</v>
      </c>
      <c r="J238" s="60">
        <v>411.76</v>
      </c>
      <c r="K238" s="60">
        <v>0</v>
      </c>
      <c r="L238" s="60"/>
      <c r="M238" s="60">
        <v>6800</v>
      </c>
      <c r="N238" s="60">
        <v>6800</v>
      </c>
      <c r="O238" s="60">
        <v>0</v>
      </c>
      <c r="P238" s="60"/>
    </row>
    <row r="239" spans="1:16" ht="11.25">
      <c r="A239" s="308"/>
      <c r="B239" s="59" t="s">
        <v>143</v>
      </c>
      <c r="C239" s="60"/>
      <c r="D239" s="71" t="s">
        <v>244</v>
      </c>
      <c r="E239" s="60">
        <f>F239+G239</f>
        <v>7211.76</v>
      </c>
      <c r="F239" s="60">
        <f>I238</f>
        <v>411.76</v>
      </c>
      <c r="G239" s="60">
        <v>6800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60">
        <v>0</v>
      </c>
      <c r="N239" s="60">
        <v>0</v>
      </c>
      <c r="O239" s="60">
        <v>0</v>
      </c>
      <c r="P239" s="60">
        <v>0</v>
      </c>
    </row>
    <row r="240" spans="1:16" ht="11.25">
      <c r="A240" s="308"/>
      <c r="B240" s="59" t="s">
        <v>144</v>
      </c>
      <c r="C240" s="60"/>
      <c r="D240" s="70">
        <v>0</v>
      </c>
      <c r="E240" s="70">
        <v>0</v>
      </c>
      <c r="F240" s="70">
        <v>0</v>
      </c>
      <c r="G240" s="70">
        <v>0</v>
      </c>
      <c r="H240" s="70">
        <v>0</v>
      </c>
      <c r="I240" s="70">
        <v>0</v>
      </c>
      <c r="J240" s="70">
        <v>0</v>
      </c>
      <c r="K240" s="70">
        <v>0</v>
      </c>
      <c r="L240" s="70">
        <v>0</v>
      </c>
      <c r="M240" s="70">
        <v>0</v>
      </c>
      <c r="N240" s="70">
        <v>0</v>
      </c>
      <c r="O240" s="70">
        <v>0</v>
      </c>
      <c r="P240" s="70">
        <v>0</v>
      </c>
    </row>
    <row r="241" spans="1:16" ht="11.25">
      <c r="A241" s="309"/>
      <c r="B241" s="59" t="s">
        <v>150</v>
      </c>
      <c r="C241" s="60"/>
      <c r="D241" s="70">
        <v>0</v>
      </c>
      <c r="E241" s="70">
        <v>0</v>
      </c>
      <c r="F241" s="70">
        <v>0</v>
      </c>
      <c r="G241" s="70">
        <v>0</v>
      </c>
      <c r="H241" s="70">
        <v>0</v>
      </c>
      <c r="I241" s="70">
        <v>0</v>
      </c>
      <c r="J241" s="70">
        <v>0</v>
      </c>
      <c r="K241" s="70">
        <v>0</v>
      </c>
      <c r="L241" s="70">
        <v>0</v>
      </c>
      <c r="M241" s="70">
        <v>0</v>
      </c>
      <c r="N241" s="70">
        <v>0</v>
      </c>
      <c r="O241" s="70">
        <v>0</v>
      </c>
      <c r="P241" s="70">
        <v>0</v>
      </c>
    </row>
    <row r="242" spans="1:16" ht="11.25">
      <c r="A242" s="266" t="s">
        <v>178</v>
      </c>
      <c r="B242" s="61" t="s">
        <v>169</v>
      </c>
      <c r="C242" s="289" t="s">
        <v>192</v>
      </c>
      <c r="D242" s="290"/>
      <c r="E242" s="290"/>
      <c r="F242" s="290"/>
      <c r="G242" s="290"/>
      <c r="H242" s="290"/>
      <c r="I242" s="290"/>
      <c r="J242" s="290"/>
      <c r="K242" s="290"/>
      <c r="L242" s="290"/>
      <c r="M242" s="290"/>
      <c r="N242" s="290"/>
      <c r="O242" s="290"/>
      <c r="P242" s="291"/>
    </row>
    <row r="243" spans="1:16" ht="11.25">
      <c r="A243" s="266"/>
      <c r="B243" s="61" t="s">
        <v>170</v>
      </c>
      <c r="C243" s="292"/>
      <c r="D243" s="293"/>
      <c r="E243" s="293"/>
      <c r="F243" s="293"/>
      <c r="G243" s="293"/>
      <c r="H243" s="293"/>
      <c r="I243" s="293"/>
      <c r="J243" s="293"/>
      <c r="K243" s="293"/>
      <c r="L243" s="293"/>
      <c r="M243" s="293"/>
      <c r="N243" s="293"/>
      <c r="O243" s="293"/>
      <c r="P243" s="294"/>
    </row>
    <row r="244" spans="1:16" ht="11.25">
      <c r="A244" s="266"/>
      <c r="B244" s="61" t="s">
        <v>171</v>
      </c>
      <c r="C244" s="292"/>
      <c r="D244" s="293"/>
      <c r="E244" s="293"/>
      <c r="F244" s="293"/>
      <c r="G244" s="293"/>
      <c r="H244" s="293"/>
      <c r="I244" s="293"/>
      <c r="J244" s="293"/>
      <c r="K244" s="293"/>
      <c r="L244" s="293"/>
      <c r="M244" s="293"/>
      <c r="N244" s="293"/>
      <c r="O244" s="293"/>
      <c r="P244" s="294"/>
    </row>
    <row r="245" spans="1:16" ht="11.25">
      <c r="A245" s="266"/>
      <c r="B245" s="61" t="s">
        <v>172</v>
      </c>
      <c r="C245" s="295"/>
      <c r="D245" s="296"/>
      <c r="E245" s="296"/>
      <c r="F245" s="296"/>
      <c r="G245" s="296"/>
      <c r="H245" s="296"/>
      <c r="I245" s="296"/>
      <c r="J245" s="296"/>
      <c r="K245" s="296"/>
      <c r="L245" s="296"/>
      <c r="M245" s="296"/>
      <c r="N245" s="296"/>
      <c r="O245" s="296"/>
      <c r="P245" s="297"/>
    </row>
    <row r="246" spans="1:16" ht="11.25">
      <c r="A246" s="266"/>
      <c r="B246" s="61" t="s">
        <v>173</v>
      </c>
      <c r="C246" s="62"/>
      <c r="D246" s="66" t="s">
        <v>164</v>
      </c>
      <c r="E246" s="60">
        <f>E247+E248</f>
        <v>61043</v>
      </c>
      <c r="F246" s="60">
        <f>I246</f>
        <v>0</v>
      </c>
      <c r="G246" s="60">
        <v>61043</v>
      </c>
      <c r="H246" s="60">
        <f>I246+M246</f>
        <v>40000</v>
      </c>
      <c r="I246" s="60">
        <f>J246+K246+L246</f>
        <v>0</v>
      </c>
      <c r="J246" s="60">
        <v>0</v>
      </c>
      <c r="K246" s="60">
        <v>0</v>
      </c>
      <c r="L246" s="60">
        <v>0</v>
      </c>
      <c r="M246" s="60">
        <f>N246+O246+P246</f>
        <v>40000</v>
      </c>
      <c r="N246" s="60">
        <v>40000</v>
      </c>
      <c r="O246" s="60">
        <v>0</v>
      </c>
      <c r="P246" s="60">
        <v>0</v>
      </c>
    </row>
    <row r="247" spans="1:16" ht="11.25">
      <c r="A247" s="266"/>
      <c r="B247" s="61" t="s">
        <v>174</v>
      </c>
      <c r="C247" s="62"/>
      <c r="D247" s="66" t="s">
        <v>244</v>
      </c>
      <c r="E247" s="60">
        <f>F247+G247</f>
        <v>40000</v>
      </c>
      <c r="F247" s="60">
        <f>I246</f>
        <v>0</v>
      </c>
      <c r="G247" s="60">
        <f>M246</f>
        <v>40000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0</v>
      </c>
    </row>
    <row r="248" spans="1:16" ht="11.25">
      <c r="A248" s="266"/>
      <c r="B248" s="61" t="s">
        <v>175</v>
      </c>
      <c r="C248" s="62"/>
      <c r="D248" s="66"/>
      <c r="E248" s="60">
        <f>F248+G248</f>
        <v>21043</v>
      </c>
      <c r="F248" s="62">
        <v>0</v>
      </c>
      <c r="G248" s="60">
        <v>21043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0</v>
      </c>
    </row>
    <row r="249" spans="1:16" ht="11.25">
      <c r="A249" s="267"/>
      <c r="B249" s="69" t="s">
        <v>177</v>
      </c>
      <c r="C249" s="64"/>
      <c r="D249" s="68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</row>
    <row r="250" spans="1:16" ht="11.25" customHeight="1">
      <c r="A250" s="266" t="s">
        <v>178</v>
      </c>
      <c r="B250" s="61" t="s">
        <v>169</v>
      </c>
      <c r="C250" s="268" t="s">
        <v>234</v>
      </c>
      <c r="D250" s="269"/>
      <c r="E250" s="269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70"/>
    </row>
    <row r="251" spans="1:16" ht="11.25" customHeight="1">
      <c r="A251" s="266"/>
      <c r="B251" s="61" t="s">
        <v>170</v>
      </c>
      <c r="C251" s="271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3"/>
    </row>
    <row r="252" spans="1:16" ht="11.25" customHeight="1">
      <c r="A252" s="266"/>
      <c r="B252" s="61" t="s">
        <v>171</v>
      </c>
      <c r="C252" s="271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3"/>
    </row>
    <row r="253" spans="1:16" ht="11.25" customHeight="1">
      <c r="A253" s="266"/>
      <c r="B253" s="61" t="s">
        <v>172</v>
      </c>
      <c r="C253" s="274"/>
      <c r="D253" s="275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6"/>
    </row>
    <row r="254" spans="1:16" ht="11.25">
      <c r="A254" s="266"/>
      <c r="B254" s="61" t="s">
        <v>173</v>
      </c>
      <c r="C254" s="62"/>
      <c r="D254" s="66" t="s">
        <v>166</v>
      </c>
      <c r="E254" s="60">
        <f>E255+E256</f>
        <v>0</v>
      </c>
      <c r="F254" s="60">
        <f>F255+F256</f>
        <v>0</v>
      </c>
      <c r="G254" s="60">
        <f>G255+G256</f>
        <v>0</v>
      </c>
      <c r="H254" s="60">
        <f>I254+M254</f>
        <v>0</v>
      </c>
      <c r="I254" s="60">
        <f>J254+K254+L254</f>
        <v>0</v>
      </c>
      <c r="J254" s="60">
        <v>0</v>
      </c>
      <c r="K254" s="60">
        <v>0</v>
      </c>
      <c r="L254" s="60"/>
      <c r="M254" s="60">
        <f>N254+O254+P254</f>
        <v>0</v>
      </c>
      <c r="N254" s="60">
        <v>0</v>
      </c>
      <c r="O254" s="60">
        <v>0</v>
      </c>
      <c r="P254" s="60"/>
    </row>
    <row r="255" spans="1:16" ht="11.25">
      <c r="A255" s="266"/>
      <c r="B255" s="61" t="s">
        <v>174</v>
      </c>
      <c r="C255" s="62"/>
      <c r="D255" s="211" t="s">
        <v>244</v>
      </c>
      <c r="E255" s="60">
        <f>F255+G255</f>
        <v>0</v>
      </c>
      <c r="F255" s="60">
        <f>I254</f>
        <v>0</v>
      </c>
      <c r="G255" s="60">
        <f>M254</f>
        <v>0</v>
      </c>
      <c r="H255" s="62">
        <v>0</v>
      </c>
      <c r="I255" s="62">
        <v>0</v>
      </c>
      <c r="J255" s="62">
        <v>0</v>
      </c>
      <c r="K255" s="62">
        <v>0</v>
      </c>
      <c r="L255" s="62">
        <v>0</v>
      </c>
      <c r="M255" s="62">
        <v>0</v>
      </c>
      <c r="N255" s="62">
        <v>0</v>
      </c>
      <c r="O255" s="62">
        <v>0</v>
      </c>
      <c r="P255" s="62">
        <v>0</v>
      </c>
    </row>
    <row r="256" spans="1:16" ht="11.25">
      <c r="A256" s="266"/>
      <c r="B256" s="61" t="s">
        <v>175</v>
      </c>
      <c r="C256" s="62"/>
      <c r="D256" s="66"/>
      <c r="E256" s="60">
        <f>F256+G256</f>
        <v>0</v>
      </c>
      <c r="F256" s="62"/>
      <c r="G256" s="60"/>
      <c r="H256" s="62">
        <v>0</v>
      </c>
      <c r="I256" s="62">
        <v>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2">
        <v>0</v>
      </c>
      <c r="P256" s="62">
        <v>0</v>
      </c>
    </row>
    <row r="257" spans="1:16" ht="11.25">
      <c r="A257" s="267"/>
      <c r="B257" s="69" t="s">
        <v>177</v>
      </c>
      <c r="C257" s="64"/>
      <c r="D257" s="68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</row>
    <row r="258" spans="1:16" ht="11.25" customHeight="1">
      <c r="A258" s="316" t="s">
        <v>179</v>
      </c>
      <c r="B258" s="61" t="s">
        <v>169</v>
      </c>
      <c r="C258" s="310" t="s">
        <v>238</v>
      </c>
      <c r="D258" s="311"/>
      <c r="E258" s="311"/>
      <c r="F258" s="311"/>
      <c r="G258" s="311"/>
      <c r="H258" s="311"/>
      <c r="I258" s="311"/>
      <c r="J258" s="311"/>
      <c r="K258" s="311"/>
      <c r="L258" s="311"/>
      <c r="M258" s="311"/>
      <c r="N258" s="311"/>
      <c r="O258" s="311"/>
      <c r="P258" s="311"/>
    </row>
    <row r="259" spans="1:16" ht="11.25">
      <c r="A259" s="317"/>
      <c r="B259" s="61" t="s">
        <v>170</v>
      </c>
      <c r="C259" s="312"/>
      <c r="D259" s="313"/>
      <c r="E259" s="313"/>
      <c r="F259" s="313"/>
      <c r="G259" s="313"/>
      <c r="H259" s="313"/>
      <c r="I259" s="313"/>
      <c r="J259" s="313"/>
      <c r="K259" s="313"/>
      <c r="L259" s="313"/>
      <c r="M259" s="313"/>
      <c r="N259" s="313"/>
      <c r="O259" s="313"/>
      <c r="P259" s="313"/>
    </row>
    <row r="260" spans="1:16" ht="11.25">
      <c r="A260" s="317"/>
      <c r="B260" s="61" t="s">
        <v>171</v>
      </c>
      <c r="C260" s="312"/>
      <c r="D260" s="313"/>
      <c r="E260" s="313"/>
      <c r="F260" s="313"/>
      <c r="G260" s="313"/>
      <c r="H260" s="313"/>
      <c r="I260" s="313"/>
      <c r="J260" s="313"/>
      <c r="K260" s="313"/>
      <c r="L260" s="313"/>
      <c r="M260" s="313"/>
      <c r="N260" s="313"/>
      <c r="O260" s="313"/>
      <c r="P260" s="313"/>
    </row>
    <row r="261" spans="1:16" ht="11.25">
      <c r="A261" s="317"/>
      <c r="B261" s="61" t="s">
        <v>172</v>
      </c>
      <c r="C261" s="314"/>
      <c r="D261" s="315"/>
      <c r="E261" s="315"/>
      <c r="F261" s="315"/>
      <c r="G261" s="315"/>
      <c r="H261" s="315"/>
      <c r="I261" s="315"/>
      <c r="J261" s="315"/>
      <c r="K261" s="315"/>
      <c r="L261" s="315"/>
      <c r="M261" s="315"/>
      <c r="N261" s="315"/>
      <c r="O261" s="315"/>
      <c r="P261" s="315"/>
    </row>
    <row r="262" spans="1:16" ht="11.25">
      <c r="A262" s="317"/>
      <c r="B262" s="61" t="s">
        <v>173</v>
      </c>
      <c r="C262" s="62"/>
      <c r="D262" s="62" t="s">
        <v>186</v>
      </c>
      <c r="E262" s="60">
        <f>F262+G262</f>
        <v>165643</v>
      </c>
      <c r="F262" s="60">
        <f>I262</f>
        <v>24846</v>
      </c>
      <c r="G262" s="60">
        <f>M262</f>
        <v>140797</v>
      </c>
      <c r="H262" s="60">
        <f>I262+M262</f>
        <v>165643</v>
      </c>
      <c r="I262" s="60">
        <f>J262+K262+L262</f>
        <v>24846</v>
      </c>
      <c r="J262" s="60">
        <v>24846</v>
      </c>
      <c r="K262" s="60">
        <v>0</v>
      </c>
      <c r="L262" s="60"/>
      <c r="M262" s="60">
        <f>N262+O262+P262</f>
        <v>140797</v>
      </c>
      <c r="N262" s="60">
        <v>140797</v>
      </c>
      <c r="O262" s="60">
        <v>0</v>
      </c>
      <c r="P262" s="60"/>
    </row>
    <row r="263" spans="1:16" ht="11.25">
      <c r="A263" s="317"/>
      <c r="B263" s="61" t="s">
        <v>174</v>
      </c>
      <c r="C263" s="62"/>
      <c r="D263" s="208" t="s">
        <v>245</v>
      </c>
      <c r="E263" s="62">
        <v>0</v>
      </c>
      <c r="F263" s="62">
        <v>0</v>
      </c>
      <c r="G263" s="62">
        <v>0</v>
      </c>
      <c r="H263" s="62">
        <v>0</v>
      </c>
      <c r="I263" s="62">
        <v>0</v>
      </c>
      <c r="J263" s="62">
        <v>0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0</v>
      </c>
    </row>
    <row r="264" spans="1:16" ht="11.25">
      <c r="A264" s="317"/>
      <c r="B264" s="61" t="s">
        <v>175</v>
      </c>
      <c r="C264" s="62"/>
      <c r="D264" s="62"/>
      <c r="E264" s="62">
        <v>0</v>
      </c>
      <c r="F264" s="62">
        <v>0</v>
      </c>
      <c r="G264" s="62">
        <v>0</v>
      </c>
      <c r="H264" s="62">
        <v>0</v>
      </c>
      <c r="I264" s="62">
        <v>0</v>
      </c>
      <c r="J264" s="62">
        <v>0</v>
      </c>
      <c r="K264" s="62">
        <v>0</v>
      </c>
      <c r="L264" s="62">
        <v>0</v>
      </c>
      <c r="M264" s="62">
        <v>0</v>
      </c>
      <c r="N264" s="62">
        <v>0</v>
      </c>
      <c r="O264" s="62">
        <v>0</v>
      </c>
      <c r="P264" s="62">
        <v>0</v>
      </c>
    </row>
    <row r="265" spans="1:16" ht="11.25">
      <c r="A265" s="318"/>
      <c r="B265" s="61"/>
      <c r="C265" s="73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5"/>
    </row>
    <row r="266" spans="1:16" ht="11.25">
      <c r="A266" s="266" t="s">
        <v>180</v>
      </c>
      <c r="B266" s="61" t="s">
        <v>169</v>
      </c>
      <c r="C266" s="289" t="s">
        <v>182</v>
      </c>
      <c r="D266" s="290"/>
      <c r="E266" s="290"/>
      <c r="F266" s="290"/>
      <c r="G266" s="290"/>
      <c r="H266" s="290"/>
      <c r="I266" s="290"/>
      <c r="J266" s="290"/>
      <c r="K266" s="290"/>
      <c r="L266" s="290"/>
      <c r="M266" s="290"/>
      <c r="N266" s="290"/>
      <c r="O266" s="290"/>
      <c r="P266" s="291"/>
    </row>
    <row r="267" spans="1:16" ht="11.25">
      <c r="A267" s="266"/>
      <c r="B267" s="61" t="s">
        <v>170</v>
      </c>
      <c r="C267" s="292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3"/>
      <c r="P267" s="294"/>
    </row>
    <row r="268" spans="1:16" ht="11.25">
      <c r="A268" s="266"/>
      <c r="B268" s="61" t="s">
        <v>171</v>
      </c>
      <c r="C268" s="292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3"/>
      <c r="P268" s="294"/>
    </row>
    <row r="269" spans="1:16" ht="11.25">
      <c r="A269" s="266"/>
      <c r="B269" s="61" t="s">
        <v>172</v>
      </c>
      <c r="C269" s="295"/>
      <c r="D269" s="296"/>
      <c r="E269" s="296"/>
      <c r="F269" s="296"/>
      <c r="G269" s="296"/>
      <c r="H269" s="296"/>
      <c r="I269" s="296"/>
      <c r="J269" s="296"/>
      <c r="K269" s="296"/>
      <c r="L269" s="296"/>
      <c r="M269" s="296"/>
      <c r="N269" s="296"/>
      <c r="O269" s="296"/>
      <c r="P269" s="297"/>
    </row>
    <row r="270" spans="1:16" ht="22.5">
      <c r="A270" s="266"/>
      <c r="B270" s="61" t="s">
        <v>173</v>
      </c>
      <c r="C270" s="62"/>
      <c r="D270" s="66" t="s">
        <v>195</v>
      </c>
      <c r="E270" s="60">
        <f>F270+G270</f>
        <v>6838</v>
      </c>
      <c r="F270" s="60">
        <f>I270</f>
        <v>2914.56</v>
      </c>
      <c r="G270" s="60">
        <f>M270</f>
        <v>3923.44</v>
      </c>
      <c r="H270" s="60">
        <f>I270+M270</f>
        <v>6838</v>
      </c>
      <c r="I270" s="60">
        <f>J270+K270+L270</f>
        <v>2914.56</v>
      </c>
      <c r="J270" s="60">
        <v>2914.56</v>
      </c>
      <c r="K270" s="60">
        <v>0</v>
      </c>
      <c r="L270" s="60"/>
      <c r="M270" s="60">
        <f>N270+O270+P270</f>
        <v>3923.44</v>
      </c>
      <c r="N270" s="60">
        <v>0</v>
      </c>
      <c r="O270" s="60">
        <v>0</v>
      </c>
      <c r="P270" s="60">
        <v>3923.44</v>
      </c>
    </row>
    <row r="271" spans="1:16" ht="11.25">
      <c r="A271" s="266"/>
      <c r="B271" s="61" t="s">
        <v>174</v>
      </c>
      <c r="C271" s="62"/>
      <c r="D271" s="66"/>
      <c r="E271" s="60">
        <f>F271+G271</f>
        <v>6838</v>
      </c>
      <c r="F271" s="60">
        <f>I270</f>
        <v>2914.56</v>
      </c>
      <c r="G271" s="60">
        <f>M270</f>
        <v>3923.44</v>
      </c>
      <c r="H271" s="62">
        <v>0</v>
      </c>
      <c r="I271" s="62">
        <v>0</v>
      </c>
      <c r="J271" s="62">
        <v>0</v>
      </c>
      <c r="K271" s="62">
        <v>0</v>
      </c>
      <c r="L271" s="62">
        <v>0</v>
      </c>
      <c r="M271" s="62">
        <v>0</v>
      </c>
      <c r="N271" s="62">
        <v>0</v>
      </c>
      <c r="O271" s="62">
        <v>0</v>
      </c>
      <c r="P271" s="62">
        <v>0</v>
      </c>
    </row>
    <row r="272" spans="1:16" ht="11.25">
      <c r="A272" s="266"/>
      <c r="B272" s="61" t="s">
        <v>175</v>
      </c>
      <c r="C272" s="62"/>
      <c r="D272" s="66"/>
      <c r="E272" s="62">
        <v>0</v>
      </c>
      <c r="F272" s="62">
        <v>0</v>
      </c>
      <c r="G272" s="62">
        <v>0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0</v>
      </c>
    </row>
    <row r="273" spans="1:16" ht="11.25">
      <c r="A273" s="267"/>
      <c r="B273" s="69" t="s">
        <v>177</v>
      </c>
      <c r="C273" s="64"/>
      <c r="D273" s="68"/>
      <c r="E273" s="62">
        <v>0</v>
      </c>
      <c r="F273" s="62">
        <v>0</v>
      </c>
      <c r="G273" s="62">
        <v>0</v>
      </c>
      <c r="H273" s="62">
        <v>0</v>
      </c>
      <c r="I273" s="62">
        <v>0</v>
      </c>
      <c r="J273" s="62">
        <v>0</v>
      </c>
      <c r="K273" s="62">
        <v>0</v>
      </c>
      <c r="L273" s="62">
        <v>0</v>
      </c>
      <c r="M273" s="62">
        <v>0</v>
      </c>
      <c r="N273" s="62">
        <v>0</v>
      </c>
      <c r="O273" s="62">
        <v>0</v>
      </c>
      <c r="P273" s="62">
        <v>0</v>
      </c>
    </row>
    <row r="274" spans="1:16" ht="11.25" customHeight="1">
      <c r="A274" s="266" t="s">
        <v>181</v>
      </c>
      <c r="B274" s="61" t="s">
        <v>169</v>
      </c>
      <c r="C274" s="289" t="s">
        <v>183</v>
      </c>
      <c r="D274" s="290"/>
      <c r="E274" s="290"/>
      <c r="F274" s="290"/>
      <c r="G274" s="290"/>
      <c r="H274" s="290"/>
      <c r="I274" s="290"/>
      <c r="J274" s="290"/>
      <c r="K274" s="290"/>
      <c r="L274" s="290"/>
      <c r="M274" s="290"/>
      <c r="N274" s="290"/>
      <c r="O274" s="290"/>
      <c r="P274" s="291"/>
    </row>
    <row r="275" spans="1:16" ht="11.25" customHeight="1">
      <c r="A275" s="266"/>
      <c r="B275" s="61" t="s">
        <v>170</v>
      </c>
      <c r="C275" s="292"/>
      <c r="D275" s="293"/>
      <c r="E275" s="293"/>
      <c r="F275" s="293"/>
      <c r="G275" s="293"/>
      <c r="H275" s="293"/>
      <c r="I275" s="293"/>
      <c r="J275" s="293"/>
      <c r="K275" s="293"/>
      <c r="L275" s="293"/>
      <c r="M275" s="293"/>
      <c r="N275" s="293"/>
      <c r="O275" s="293"/>
      <c r="P275" s="294"/>
    </row>
    <row r="276" spans="1:16" ht="11.25" customHeight="1">
      <c r="A276" s="266"/>
      <c r="B276" s="61" t="s">
        <v>171</v>
      </c>
      <c r="C276" s="292"/>
      <c r="D276" s="293"/>
      <c r="E276" s="293"/>
      <c r="F276" s="293"/>
      <c r="G276" s="293"/>
      <c r="H276" s="293"/>
      <c r="I276" s="293"/>
      <c r="J276" s="293"/>
      <c r="K276" s="293"/>
      <c r="L276" s="293"/>
      <c r="M276" s="293"/>
      <c r="N276" s="293"/>
      <c r="O276" s="293"/>
      <c r="P276" s="294"/>
    </row>
    <row r="277" spans="1:16" ht="11.25" customHeight="1">
      <c r="A277" s="266"/>
      <c r="B277" s="61" t="s">
        <v>172</v>
      </c>
      <c r="C277" s="295"/>
      <c r="D277" s="296"/>
      <c r="E277" s="296"/>
      <c r="F277" s="296"/>
      <c r="G277" s="296"/>
      <c r="H277" s="296"/>
      <c r="I277" s="296"/>
      <c r="J277" s="296"/>
      <c r="K277" s="296"/>
      <c r="L277" s="296"/>
      <c r="M277" s="296"/>
      <c r="N277" s="296"/>
      <c r="O277" s="296"/>
      <c r="P277" s="297"/>
    </row>
    <row r="278" spans="1:16" ht="22.5">
      <c r="A278" s="266"/>
      <c r="B278" s="61" t="s">
        <v>173</v>
      </c>
      <c r="C278" s="62"/>
      <c r="D278" s="66" t="s">
        <v>195</v>
      </c>
      <c r="E278" s="60">
        <f>F278+G278</f>
        <v>4523</v>
      </c>
      <c r="F278" s="60">
        <f>I278</f>
        <v>1927.83</v>
      </c>
      <c r="G278" s="60">
        <f>M278</f>
        <v>2595.17</v>
      </c>
      <c r="H278" s="60">
        <f>I278+M278</f>
        <v>4523</v>
      </c>
      <c r="I278" s="60">
        <f>J278+K278+L278</f>
        <v>1927.83</v>
      </c>
      <c r="J278" s="60">
        <v>1927.83</v>
      </c>
      <c r="K278" s="60">
        <v>0</v>
      </c>
      <c r="L278" s="60"/>
      <c r="M278" s="60">
        <f>N278+O278+P278</f>
        <v>2595.17</v>
      </c>
      <c r="N278" s="60">
        <v>0</v>
      </c>
      <c r="O278" s="60">
        <v>0</v>
      </c>
      <c r="P278" s="60">
        <v>2595.17</v>
      </c>
    </row>
    <row r="279" spans="1:16" ht="11.25">
      <c r="A279" s="266"/>
      <c r="B279" s="61" t="s">
        <v>174</v>
      </c>
      <c r="C279" s="62"/>
      <c r="D279" s="66"/>
      <c r="E279" s="60">
        <f>F279+G279</f>
        <v>4523</v>
      </c>
      <c r="F279" s="60">
        <f>I278</f>
        <v>1927.83</v>
      </c>
      <c r="G279" s="60">
        <f>M278</f>
        <v>2595.17</v>
      </c>
      <c r="H279" s="62">
        <v>0</v>
      </c>
      <c r="I279" s="62">
        <v>0</v>
      </c>
      <c r="J279" s="62">
        <v>0</v>
      </c>
      <c r="K279" s="62">
        <v>0</v>
      </c>
      <c r="L279" s="62">
        <v>0</v>
      </c>
      <c r="M279" s="62">
        <v>0</v>
      </c>
      <c r="N279" s="62">
        <v>0</v>
      </c>
      <c r="O279" s="62">
        <v>0</v>
      </c>
      <c r="P279" s="62">
        <v>0</v>
      </c>
    </row>
    <row r="280" spans="1:16" ht="11.25">
      <c r="A280" s="266"/>
      <c r="B280" s="61" t="s">
        <v>175</v>
      </c>
      <c r="C280" s="62"/>
      <c r="D280" s="66"/>
      <c r="E280" s="62">
        <v>0</v>
      </c>
      <c r="F280" s="62">
        <v>0</v>
      </c>
      <c r="G280" s="62">
        <v>0</v>
      </c>
      <c r="H280" s="62">
        <v>0</v>
      </c>
      <c r="I280" s="62">
        <v>0</v>
      </c>
      <c r="J280" s="62">
        <v>0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0</v>
      </c>
    </row>
    <row r="281" spans="1:16" ht="11.25">
      <c r="A281" s="267"/>
      <c r="B281" s="69" t="s">
        <v>177</v>
      </c>
      <c r="C281" s="64"/>
      <c r="D281" s="68"/>
      <c r="E281" s="62">
        <v>0</v>
      </c>
      <c r="F281" s="62">
        <v>0</v>
      </c>
      <c r="G281" s="62">
        <v>0</v>
      </c>
      <c r="H281" s="62">
        <v>0</v>
      </c>
      <c r="I281" s="62">
        <v>0</v>
      </c>
      <c r="J281" s="62">
        <v>0</v>
      </c>
      <c r="K281" s="62">
        <v>0</v>
      </c>
      <c r="L281" s="62">
        <v>0</v>
      </c>
      <c r="M281" s="62">
        <v>0</v>
      </c>
      <c r="N281" s="62">
        <v>0</v>
      </c>
      <c r="O281" s="62">
        <v>0</v>
      </c>
      <c r="P281" s="62">
        <v>0</v>
      </c>
    </row>
    <row r="282" spans="1:16" ht="11.25" customHeight="1">
      <c r="A282" s="266" t="s">
        <v>225</v>
      </c>
      <c r="B282" s="61" t="s">
        <v>169</v>
      </c>
      <c r="C282" s="289" t="s">
        <v>206</v>
      </c>
      <c r="D282" s="290"/>
      <c r="E282" s="290"/>
      <c r="F282" s="290"/>
      <c r="G282" s="290"/>
      <c r="H282" s="290"/>
      <c r="I282" s="290"/>
      <c r="J282" s="290"/>
      <c r="K282" s="290"/>
      <c r="L282" s="290"/>
      <c r="M282" s="290"/>
      <c r="N282" s="290"/>
      <c r="O282" s="290"/>
      <c r="P282" s="291"/>
    </row>
    <row r="283" spans="1:16" ht="11.25" customHeight="1">
      <c r="A283" s="266"/>
      <c r="B283" s="61" t="s">
        <v>170</v>
      </c>
      <c r="C283" s="292"/>
      <c r="D283" s="293"/>
      <c r="E283" s="293"/>
      <c r="F283" s="293"/>
      <c r="G283" s="293"/>
      <c r="H283" s="293"/>
      <c r="I283" s="293"/>
      <c r="J283" s="293"/>
      <c r="K283" s="293"/>
      <c r="L283" s="293"/>
      <c r="M283" s="293"/>
      <c r="N283" s="293"/>
      <c r="O283" s="293"/>
      <c r="P283" s="294"/>
    </row>
    <row r="284" spans="1:16" ht="11.25" customHeight="1">
      <c r="A284" s="266"/>
      <c r="B284" s="61" t="s">
        <v>171</v>
      </c>
      <c r="C284" s="292"/>
      <c r="D284" s="293"/>
      <c r="E284" s="293"/>
      <c r="F284" s="293"/>
      <c r="G284" s="293"/>
      <c r="H284" s="293"/>
      <c r="I284" s="293"/>
      <c r="J284" s="293"/>
      <c r="K284" s="293"/>
      <c r="L284" s="293"/>
      <c r="M284" s="293"/>
      <c r="N284" s="293"/>
      <c r="O284" s="293"/>
      <c r="P284" s="294"/>
    </row>
    <row r="285" spans="1:16" ht="11.25" customHeight="1">
      <c r="A285" s="266"/>
      <c r="B285" s="61" t="s">
        <v>172</v>
      </c>
      <c r="C285" s="295"/>
      <c r="D285" s="296"/>
      <c r="E285" s="296"/>
      <c r="F285" s="296"/>
      <c r="G285" s="296"/>
      <c r="H285" s="296"/>
      <c r="I285" s="296"/>
      <c r="J285" s="296"/>
      <c r="K285" s="296"/>
      <c r="L285" s="296"/>
      <c r="M285" s="296"/>
      <c r="N285" s="296"/>
      <c r="O285" s="296"/>
      <c r="P285" s="297"/>
    </row>
    <row r="286" spans="1:16" ht="22.5">
      <c r="A286" s="266"/>
      <c r="B286" s="61" t="s">
        <v>173</v>
      </c>
      <c r="C286" s="62"/>
      <c r="D286" s="66" t="s">
        <v>195</v>
      </c>
      <c r="E286" s="60">
        <f>F286+G286</f>
        <v>6488</v>
      </c>
      <c r="F286" s="60">
        <f>I286</f>
        <v>2765.38</v>
      </c>
      <c r="G286" s="60">
        <f>M286</f>
        <v>3722.62</v>
      </c>
      <c r="H286" s="60">
        <f>I286+M286</f>
        <v>6488</v>
      </c>
      <c r="I286" s="60">
        <f>J286+K286+L286</f>
        <v>2765.38</v>
      </c>
      <c r="J286" s="60">
        <v>2765.38</v>
      </c>
      <c r="K286" s="60">
        <v>0</v>
      </c>
      <c r="L286" s="60"/>
      <c r="M286" s="60">
        <f>N286+O286+P286</f>
        <v>3722.62</v>
      </c>
      <c r="N286" s="60">
        <v>0</v>
      </c>
      <c r="O286" s="60">
        <v>0</v>
      </c>
      <c r="P286" s="60">
        <v>3722.62</v>
      </c>
    </row>
    <row r="287" spans="1:16" ht="11.25">
      <c r="A287" s="266"/>
      <c r="B287" s="61" t="s">
        <v>174</v>
      </c>
      <c r="C287" s="62"/>
      <c r="D287" s="66"/>
      <c r="E287" s="60">
        <f>F287+G287</f>
        <v>6488</v>
      </c>
      <c r="F287" s="60">
        <f>I286</f>
        <v>2765.38</v>
      </c>
      <c r="G287" s="60">
        <f>M286</f>
        <v>3722.62</v>
      </c>
      <c r="H287" s="62">
        <v>0</v>
      </c>
      <c r="I287" s="62">
        <v>0</v>
      </c>
      <c r="J287" s="62">
        <v>0</v>
      </c>
      <c r="K287" s="62">
        <v>0</v>
      </c>
      <c r="L287" s="62">
        <v>0</v>
      </c>
      <c r="M287" s="62">
        <v>0</v>
      </c>
      <c r="N287" s="62">
        <v>0</v>
      </c>
      <c r="O287" s="62">
        <v>0</v>
      </c>
      <c r="P287" s="62">
        <v>0</v>
      </c>
    </row>
    <row r="288" spans="1:16" ht="11.25">
      <c r="A288" s="266"/>
      <c r="B288" s="61" t="s">
        <v>175</v>
      </c>
      <c r="C288" s="62"/>
      <c r="D288" s="66"/>
      <c r="E288" s="62">
        <v>0</v>
      </c>
      <c r="F288" s="62">
        <v>0</v>
      </c>
      <c r="G288" s="62">
        <v>0</v>
      </c>
      <c r="H288" s="62">
        <v>0</v>
      </c>
      <c r="I288" s="62">
        <v>0</v>
      </c>
      <c r="J288" s="62">
        <v>0</v>
      </c>
      <c r="K288" s="62">
        <v>0</v>
      </c>
      <c r="L288" s="62">
        <v>0</v>
      </c>
      <c r="M288" s="62">
        <v>0</v>
      </c>
      <c r="N288" s="62">
        <v>0</v>
      </c>
      <c r="O288" s="62">
        <v>0</v>
      </c>
      <c r="P288" s="62">
        <v>0</v>
      </c>
    </row>
    <row r="289" spans="1:16" ht="11.25">
      <c r="A289" s="267"/>
      <c r="B289" s="69" t="s">
        <v>177</v>
      </c>
      <c r="C289" s="64"/>
      <c r="D289" s="68"/>
      <c r="E289" s="62">
        <v>0</v>
      </c>
      <c r="F289" s="62">
        <v>0</v>
      </c>
      <c r="G289" s="62">
        <v>0</v>
      </c>
      <c r="H289" s="62">
        <v>0</v>
      </c>
      <c r="I289" s="62">
        <v>0</v>
      </c>
      <c r="J289" s="62">
        <v>0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0</v>
      </c>
    </row>
    <row r="290" spans="1:16" ht="11.25" customHeight="1">
      <c r="A290" s="151"/>
      <c r="B290" s="69"/>
      <c r="C290" s="64"/>
      <c r="D290" s="68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</row>
    <row r="291" spans="1:16" ht="11.25">
      <c r="A291" s="64"/>
      <c r="B291" s="64" t="s">
        <v>75</v>
      </c>
      <c r="C291" s="64"/>
      <c r="D291" s="66" t="s">
        <v>37</v>
      </c>
      <c r="E291" s="67">
        <f aca="true" t="shared" si="2" ref="E291:P291">E11+E183</f>
        <v>19103683.249999996</v>
      </c>
      <c r="F291" s="67">
        <f t="shared" si="2"/>
        <v>7333648.32</v>
      </c>
      <c r="G291" s="67">
        <f t="shared" si="2"/>
        <v>11770034.93</v>
      </c>
      <c r="H291" s="67">
        <f t="shared" si="2"/>
        <v>4198106.8100000005</v>
      </c>
      <c r="I291" s="67">
        <f t="shared" si="2"/>
        <v>1243251.31</v>
      </c>
      <c r="J291" s="67">
        <f t="shared" si="2"/>
        <v>1243251.31</v>
      </c>
      <c r="K291" s="67">
        <f t="shared" si="2"/>
        <v>0</v>
      </c>
      <c r="L291" s="67">
        <f t="shared" si="2"/>
        <v>0</v>
      </c>
      <c r="M291" s="67">
        <f t="shared" si="2"/>
        <v>2954855.5</v>
      </c>
      <c r="N291" s="67">
        <f t="shared" si="2"/>
        <v>791457.04</v>
      </c>
      <c r="O291" s="67">
        <f t="shared" si="2"/>
        <v>0</v>
      </c>
      <c r="P291" s="67">
        <f t="shared" si="2"/>
        <v>2163398.46</v>
      </c>
    </row>
  </sheetData>
  <sheetProtection/>
  <mergeCells count="266">
    <mergeCell ref="A250:A257"/>
    <mergeCell ref="C250:P253"/>
    <mergeCell ref="A92:A100"/>
    <mergeCell ref="P73:P75"/>
    <mergeCell ref="K73:K75"/>
    <mergeCell ref="A68:A75"/>
    <mergeCell ref="A76:A83"/>
    <mergeCell ref="C76:P79"/>
    <mergeCell ref="C81:C83"/>
    <mergeCell ref="D81:D83"/>
    <mergeCell ref="P49:P51"/>
    <mergeCell ref="L73:L75"/>
    <mergeCell ref="M73:M75"/>
    <mergeCell ref="N73:N75"/>
    <mergeCell ref="C68:P71"/>
    <mergeCell ref="C73:C75"/>
    <mergeCell ref="K49:K51"/>
    <mergeCell ref="J73:J75"/>
    <mergeCell ref="N57:N59"/>
    <mergeCell ref="O57:O59"/>
    <mergeCell ref="A60:A67"/>
    <mergeCell ref="C60:P63"/>
    <mergeCell ref="C65:C67"/>
    <mergeCell ref="D65:D67"/>
    <mergeCell ref="K65:K67"/>
    <mergeCell ref="N65:N67"/>
    <mergeCell ref="O65:O67"/>
    <mergeCell ref="L65:L67"/>
    <mergeCell ref="P65:P67"/>
    <mergeCell ref="D124:D126"/>
    <mergeCell ref="D73:D75"/>
    <mergeCell ref="O73:O75"/>
    <mergeCell ref="H81:H83"/>
    <mergeCell ref="I81:I83"/>
    <mergeCell ref="J81:J83"/>
    <mergeCell ref="M81:M83"/>
    <mergeCell ref="K81:K83"/>
    <mergeCell ref="H73:H75"/>
    <mergeCell ref="I73:I75"/>
    <mergeCell ref="L124:L126"/>
    <mergeCell ref="N132:N134"/>
    <mergeCell ref="D107:D109"/>
    <mergeCell ref="H107:H109"/>
    <mergeCell ref="I107:I109"/>
    <mergeCell ref="N124:N126"/>
    <mergeCell ref="H116:H118"/>
    <mergeCell ref="J107:J109"/>
    <mergeCell ref="J116:J118"/>
    <mergeCell ref="H124:H126"/>
    <mergeCell ref="A282:A289"/>
    <mergeCell ref="C282:P285"/>
    <mergeCell ref="C124:C126"/>
    <mergeCell ref="N98:N100"/>
    <mergeCell ref="O98:O100"/>
    <mergeCell ref="C101:P104"/>
    <mergeCell ref="K98:K100"/>
    <mergeCell ref="L98:L100"/>
    <mergeCell ref="M98:M100"/>
    <mergeCell ref="K124:K126"/>
    <mergeCell ref="A135:A142"/>
    <mergeCell ref="C135:P138"/>
    <mergeCell ref="C140:C142"/>
    <mergeCell ref="C159:P162"/>
    <mergeCell ref="P140:P142"/>
    <mergeCell ref="N140:N142"/>
    <mergeCell ref="O140:O142"/>
    <mergeCell ref="M140:M142"/>
    <mergeCell ref="C197:C199"/>
    <mergeCell ref="C192:P195"/>
    <mergeCell ref="C183:D183"/>
    <mergeCell ref="P148:P150"/>
    <mergeCell ref="C174:P177"/>
    <mergeCell ref="A143:A150"/>
    <mergeCell ref="I124:I126"/>
    <mergeCell ref="P124:P126"/>
    <mergeCell ref="K116:K118"/>
    <mergeCell ref="O124:O126"/>
    <mergeCell ref="C242:P245"/>
    <mergeCell ref="D140:D142"/>
    <mergeCell ref="H140:H142"/>
    <mergeCell ref="J140:J142"/>
    <mergeCell ref="K140:K142"/>
    <mergeCell ref="C226:P229"/>
    <mergeCell ref="C110:P113"/>
    <mergeCell ref="P116:P118"/>
    <mergeCell ref="L107:L109"/>
    <mergeCell ref="I116:I118"/>
    <mergeCell ref="A119:A126"/>
    <mergeCell ref="C119:P122"/>
    <mergeCell ref="M116:M118"/>
    <mergeCell ref="L116:L118"/>
    <mergeCell ref="M124:M126"/>
    <mergeCell ref="J124:J126"/>
    <mergeCell ref="P41:P43"/>
    <mergeCell ref="I41:I43"/>
    <mergeCell ref="J41:J43"/>
    <mergeCell ref="M41:M43"/>
    <mergeCell ref="A101:A109"/>
    <mergeCell ref="N116:N118"/>
    <mergeCell ref="K107:K109"/>
    <mergeCell ref="C116:C118"/>
    <mergeCell ref="D116:D118"/>
    <mergeCell ref="A110:A118"/>
    <mergeCell ref="O116:O118"/>
    <mergeCell ref="H65:H67"/>
    <mergeCell ref="I65:I67"/>
    <mergeCell ref="J65:J67"/>
    <mergeCell ref="M65:M67"/>
    <mergeCell ref="I98:I100"/>
    <mergeCell ref="J98:J100"/>
    <mergeCell ref="C92:P95"/>
    <mergeCell ref="C98:C100"/>
    <mergeCell ref="D98:D100"/>
    <mergeCell ref="C184:P187"/>
    <mergeCell ref="P81:P83"/>
    <mergeCell ref="L81:L83"/>
    <mergeCell ref="O81:O83"/>
    <mergeCell ref="N81:N83"/>
    <mergeCell ref="J148:J150"/>
    <mergeCell ref="O148:O150"/>
    <mergeCell ref="N148:N150"/>
    <mergeCell ref="C151:P154"/>
    <mergeCell ref="C166:P169"/>
    <mergeCell ref="D49:D51"/>
    <mergeCell ref="H49:H51"/>
    <mergeCell ref="J25:J27"/>
    <mergeCell ref="K25:K27"/>
    <mergeCell ref="J49:J51"/>
    <mergeCell ref="I49:I51"/>
    <mergeCell ref="K41:K43"/>
    <mergeCell ref="K33:K35"/>
    <mergeCell ref="P33:P35"/>
    <mergeCell ref="L33:L35"/>
    <mergeCell ref="N33:N35"/>
    <mergeCell ref="C11:D11"/>
    <mergeCell ref="A28:A35"/>
    <mergeCell ref="K17:K19"/>
    <mergeCell ref="C12:P15"/>
    <mergeCell ref="P17:P19"/>
    <mergeCell ref="N17:N19"/>
    <mergeCell ref="J17:J19"/>
    <mergeCell ref="O17:O19"/>
    <mergeCell ref="O25:O27"/>
    <mergeCell ref="O33:O35"/>
    <mergeCell ref="C28:P31"/>
    <mergeCell ref="C33:C35"/>
    <mergeCell ref="D33:D35"/>
    <mergeCell ref="M33:M35"/>
    <mergeCell ref="A4:A9"/>
    <mergeCell ref="B4:B9"/>
    <mergeCell ref="H4:P4"/>
    <mergeCell ref="H5:P5"/>
    <mergeCell ref="I6:P6"/>
    <mergeCell ref="F5:F9"/>
    <mergeCell ref="G5:G9"/>
    <mergeCell ref="N8:P8"/>
    <mergeCell ref="J8:L8"/>
    <mergeCell ref="C4:C9"/>
    <mergeCell ref="D4:D9"/>
    <mergeCell ref="E4:E9"/>
    <mergeCell ref="F4:G4"/>
    <mergeCell ref="N25:N27"/>
    <mergeCell ref="C20:P23"/>
    <mergeCell ref="C25:C27"/>
    <mergeCell ref="D25:D27"/>
    <mergeCell ref="M7:P7"/>
    <mergeCell ref="H6:H9"/>
    <mergeCell ref="I8:I9"/>
    <mergeCell ref="M8:M9"/>
    <mergeCell ref="I7:L7"/>
    <mergeCell ref="A2:P2"/>
    <mergeCell ref="M25:M27"/>
    <mergeCell ref="C17:C19"/>
    <mergeCell ref="D17:D19"/>
    <mergeCell ref="H17:H19"/>
    <mergeCell ref="I17:I19"/>
    <mergeCell ref="L17:L19"/>
    <mergeCell ref="M17:M19"/>
    <mergeCell ref="A12:A19"/>
    <mergeCell ref="A20:A27"/>
    <mergeCell ref="L41:L43"/>
    <mergeCell ref="A36:A43"/>
    <mergeCell ref="H25:H27"/>
    <mergeCell ref="I25:I27"/>
    <mergeCell ref="H41:H43"/>
    <mergeCell ref="D41:D43"/>
    <mergeCell ref="C36:P39"/>
    <mergeCell ref="C41:C43"/>
    <mergeCell ref="A44:A51"/>
    <mergeCell ref="C44:P47"/>
    <mergeCell ref="C49:C51"/>
    <mergeCell ref="L25:L27"/>
    <mergeCell ref="H33:H35"/>
    <mergeCell ref="I33:I35"/>
    <mergeCell ref="J33:J35"/>
    <mergeCell ref="N41:N43"/>
    <mergeCell ref="O41:O43"/>
    <mergeCell ref="P25:P27"/>
    <mergeCell ref="C217:P220"/>
    <mergeCell ref="C234:P237"/>
    <mergeCell ref="A209:A216"/>
    <mergeCell ref="A201:A208"/>
    <mergeCell ref="C201:P204"/>
    <mergeCell ref="A225:A233"/>
    <mergeCell ref="A192:A200"/>
    <mergeCell ref="A184:A191"/>
    <mergeCell ref="A151:A158"/>
    <mergeCell ref="A159:A165"/>
    <mergeCell ref="A166:A173"/>
    <mergeCell ref="A174:A181"/>
    <mergeCell ref="A274:A281"/>
    <mergeCell ref="C274:P277"/>
    <mergeCell ref="C209:P212"/>
    <mergeCell ref="A266:A273"/>
    <mergeCell ref="C266:P269"/>
    <mergeCell ref="A242:A249"/>
    <mergeCell ref="A217:A224"/>
    <mergeCell ref="A234:A241"/>
    <mergeCell ref="C258:P261"/>
    <mergeCell ref="A258:A265"/>
    <mergeCell ref="L148:L150"/>
    <mergeCell ref="M148:M150"/>
    <mergeCell ref="L140:L142"/>
    <mergeCell ref="C143:P146"/>
    <mergeCell ref="I140:I142"/>
    <mergeCell ref="K148:K150"/>
    <mergeCell ref="C148:C150"/>
    <mergeCell ref="D148:D150"/>
    <mergeCell ref="H148:H150"/>
    <mergeCell ref="I148:I150"/>
    <mergeCell ref="P98:P100"/>
    <mergeCell ref="A52:A59"/>
    <mergeCell ref="C52:P55"/>
    <mergeCell ref="C57:C59"/>
    <mergeCell ref="D57:D59"/>
    <mergeCell ref="H57:H59"/>
    <mergeCell ref="I57:I59"/>
    <mergeCell ref="J57:J59"/>
    <mergeCell ref="P57:P59"/>
    <mergeCell ref="L57:L59"/>
    <mergeCell ref="M57:M59"/>
    <mergeCell ref="K57:K59"/>
    <mergeCell ref="O49:O51"/>
    <mergeCell ref="M49:M51"/>
    <mergeCell ref="N49:N51"/>
    <mergeCell ref="L49:L51"/>
    <mergeCell ref="M132:M134"/>
    <mergeCell ref="A84:A91"/>
    <mergeCell ref="C84:P87"/>
    <mergeCell ref="C107:C109"/>
    <mergeCell ref="O107:O109"/>
    <mergeCell ref="P107:P109"/>
    <mergeCell ref="N107:N109"/>
    <mergeCell ref="M107:M109"/>
    <mergeCell ref="O132:O134"/>
    <mergeCell ref="H98:H100"/>
    <mergeCell ref="P132:P134"/>
    <mergeCell ref="A127:A134"/>
    <mergeCell ref="C127:P130"/>
    <mergeCell ref="C132:C134"/>
    <mergeCell ref="D132:D134"/>
    <mergeCell ref="H132:H134"/>
    <mergeCell ref="I132:I134"/>
    <mergeCell ref="J132:J134"/>
    <mergeCell ref="K132:K134"/>
    <mergeCell ref="L132:L134"/>
  </mergeCells>
  <printOptions/>
  <pageMargins left="0.3937007874015748" right="0.3937007874015748" top="0.6692913385826772" bottom="0.5905511811023623" header="0.1968503937007874" footer="0.5118110236220472"/>
  <pageSetup horizontalDpi="300" verticalDpi="300" orientation="landscape" paperSize="9" scale="85" r:id="rId1"/>
  <headerFooter alignWithMargins="0">
    <oddHeader>&amp;C&amp;P&amp;R&amp;9Załącznik nr  4
do Uchwały Rady Miejskiej w Jezioranach nr  XXXVI/415/2010
z dnia 6 października 2010r.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A40"/>
  <sheetViews>
    <sheetView view="pageLayout" workbookViewId="0" topLeftCell="A1">
      <selection activeCell="D36" sqref="D36:J3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79" customWidth="1"/>
    <col min="5" max="5" width="14.125" style="79" customWidth="1"/>
    <col min="6" max="6" width="14.375" style="79" customWidth="1"/>
    <col min="7" max="7" width="15.875" style="79" customWidth="1"/>
    <col min="8" max="8" width="14.625" style="80" customWidth="1"/>
    <col min="9" max="9" width="12.75390625" style="80" customWidth="1"/>
    <col min="10" max="10" width="14.625" style="80" customWidth="1"/>
    <col min="80" max="16384" width="9.125" style="1" customWidth="1"/>
  </cols>
  <sheetData>
    <row r="1" spans="1:10" ht="45" customHeight="1">
      <c r="A1" s="395" t="s">
        <v>145</v>
      </c>
      <c r="B1" s="395"/>
      <c r="C1" s="395"/>
      <c r="D1" s="395"/>
      <c r="E1" s="395"/>
      <c r="F1" s="395"/>
      <c r="G1" s="395"/>
      <c r="H1" s="395"/>
      <c r="I1" s="395"/>
      <c r="J1" s="395"/>
    </row>
    <row r="3" ht="12.75">
      <c r="J3" s="81" t="s">
        <v>35</v>
      </c>
    </row>
    <row r="4" spans="1:79" ht="20.25" customHeight="1">
      <c r="A4" s="396" t="s">
        <v>2</v>
      </c>
      <c r="B4" s="397" t="s">
        <v>3</v>
      </c>
      <c r="C4" s="397" t="s">
        <v>86</v>
      </c>
      <c r="D4" s="392" t="s">
        <v>146</v>
      </c>
      <c r="E4" s="392" t="s">
        <v>101</v>
      </c>
      <c r="F4" s="392" t="s">
        <v>55</v>
      </c>
      <c r="G4" s="392"/>
      <c r="H4" s="392"/>
      <c r="I4" s="392"/>
      <c r="J4" s="392"/>
      <c r="BX4" s="1"/>
      <c r="BY4" s="1"/>
      <c r="BZ4" s="1"/>
      <c r="CA4" s="1"/>
    </row>
    <row r="5" spans="1:79" ht="18" customHeight="1">
      <c r="A5" s="396"/>
      <c r="B5" s="398"/>
      <c r="C5" s="398"/>
      <c r="D5" s="400"/>
      <c r="E5" s="392"/>
      <c r="F5" s="392" t="s">
        <v>79</v>
      </c>
      <c r="G5" s="392" t="s">
        <v>6</v>
      </c>
      <c r="H5" s="392"/>
      <c r="I5" s="392"/>
      <c r="J5" s="392" t="s">
        <v>80</v>
      </c>
      <c r="BX5" s="1"/>
      <c r="BY5" s="1"/>
      <c r="BZ5" s="1"/>
      <c r="CA5" s="1"/>
    </row>
    <row r="6" spans="1:79" ht="69" customHeight="1">
      <c r="A6" s="396"/>
      <c r="B6" s="399"/>
      <c r="C6" s="399"/>
      <c r="D6" s="400"/>
      <c r="E6" s="392"/>
      <c r="F6" s="392"/>
      <c r="G6" s="82" t="s">
        <v>76</v>
      </c>
      <c r="H6" s="82" t="s">
        <v>77</v>
      </c>
      <c r="I6" s="82" t="s">
        <v>78</v>
      </c>
      <c r="J6" s="392"/>
      <c r="BX6" s="1"/>
      <c r="BY6" s="1"/>
      <c r="BZ6" s="1"/>
      <c r="CA6" s="1"/>
    </row>
    <row r="7" spans="1:79" ht="8.25" customHeight="1">
      <c r="A7" s="29">
        <v>1</v>
      </c>
      <c r="B7" s="29">
        <v>2</v>
      </c>
      <c r="C7" s="29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BX7" s="1"/>
      <c r="BY7" s="1"/>
      <c r="BZ7" s="1"/>
      <c r="CA7" s="1"/>
    </row>
    <row r="8" spans="1:75" s="77" customFormat="1" ht="19.5" customHeight="1">
      <c r="A8" s="76">
        <v>600</v>
      </c>
      <c r="B8" s="76"/>
      <c r="C8" s="76"/>
      <c r="D8" s="83">
        <f aca="true" t="shared" si="0" ref="D8:J8">D9+D22</f>
        <v>380457</v>
      </c>
      <c r="E8" s="83">
        <f t="shared" si="0"/>
        <v>380457</v>
      </c>
      <c r="F8" s="83">
        <f t="shared" si="0"/>
        <v>100457</v>
      </c>
      <c r="G8" s="83">
        <f t="shared" si="0"/>
        <v>3000</v>
      </c>
      <c r="H8" s="83">
        <f t="shared" si="0"/>
        <v>437</v>
      </c>
      <c r="I8" s="83">
        <f t="shared" si="0"/>
        <v>0</v>
      </c>
      <c r="J8" s="83">
        <f t="shared" si="0"/>
        <v>280000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</row>
    <row r="9" spans="1:75" s="77" customFormat="1" ht="19.5" customHeight="1">
      <c r="A9" s="105"/>
      <c r="B9" s="78">
        <v>60014</v>
      </c>
      <c r="C9" s="105"/>
      <c r="D9" s="106">
        <f>D10+D11</f>
        <v>380457</v>
      </c>
      <c r="E9" s="106">
        <f aca="true" t="shared" si="1" ref="E9:J9">E12+E13+E14+E15+E16+E17+E18+E19+E20+E21</f>
        <v>380457</v>
      </c>
      <c r="F9" s="106">
        <f t="shared" si="1"/>
        <v>100457</v>
      </c>
      <c r="G9" s="106">
        <f t="shared" si="1"/>
        <v>3000</v>
      </c>
      <c r="H9" s="106">
        <f t="shared" si="1"/>
        <v>437</v>
      </c>
      <c r="I9" s="106">
        <f t="shared" si="1"/>
        <v>0</v>
      </c>
      <c r="J9" s="106">
        <f t="shared" si="1"/>
        <v>280000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s="77" customFormat="1" ht="19.5" customHeight="1">
      <c r="A10" s="78"/>
      <c r="C10" s="107">
        <v>2320</v>
      </c>
      <c r="D10" s="108">
        <v>100457</v>
      </c>
      <c r="E10" s="108"/>
      <c r="F10" s="108"/>
      <c r="G10" s="108"/>
      <c r="H10" s="108"/>
      <c r="I10" s="108"/>
      <c r="J10" s="108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s="77" customFormat="1" ht="19.5" customHeight="1">
      <c r="A11" s="78"/>
      <c r="C11" s="109">
        <v>6620</v>
      </c>
      <c r="D11" s="110">
        <v>280000</v>
      </c>
      <c r="E11" s="108"/>
      <c r="F11" s="108"/>
      <c r="G11" s="108"/>
      <c r="H11" s="108"/>
      <c r="I11" s="108"/>
      <c r="J11" s="108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9" ht="19.5" customHeight="1">
      <c r="A12" s="31"/>
      <c r="B12" s="31"/>
      <c r="C12" s="31">
        <v>4010</v>
      </c>
      <c r="D12" s="85"/>
      <c r="E12" s="85">
        <v>500</v>
      </c>
      <c r="F12" s="85">
        <v>500</v>
      </c>
      <c r="G12" s="85">
        <v>500</v>
      </c>
      <c r="H12" s="85"/>
      <c r="I12" s="85"/>
      <c r="J12" s="85"/>
      <c r="BX12" s="1"/>
      <c r="BY12" s="1"/>
      <c r="BZ12" s="1"/>
      <c r="CA12" s="1"/>
    </row>
    <row r="13" spans="1:79" ht="19.5" customHeight="1">
      <c r="A13" s="31"/>
      <c r="B13" s="31"/>
      <c r="C13" s="31">
        <v>4040</v>
      </c>
      <c r="D13" s="85"/>
      <c r="E13" s="85">
        <v>200</v>
      </c>
      <c r="F13" s="85">
        <v>200</v>
      </c>
      <c r="G13" s="85"/>
      <c r="H13" s="85">
        <v>200</v>
      </c>
      <c r="I13" s="85"/>
      <c r="J13" s="85"/>
      <c r="BX13" s="1"/>
      <c r="BY13" s="1"/>
      <c r="BZ13" s="1"/>
      <c r="CA13" s="1"/>
    </row>
    <row r="14" spans="1:79" ht="19.5" customHeight="1">
      <c r="A14" s="31"/>
      <c r="B14" s="31"/>
      <c r="C14" s="31">
        <v>4110</v>
      </c>
      <c r="D14" s="85"/>
      <c r="E14" s="85">
        <v>207</v>
      </c>
      <c r="F14" s="85">
        <v>207</v>
      </c>
      <c r="G14" s="85"/>
      <c r="H14" s="85">
        <v>207</v>
      </c>
      <c r="I14" s="85"/>
      <c r="J14" s="85"/>
      <c r="BX14" s="1"/>
      <c r="BY14" s="1"/>
      <c r="BZ14" s="1"/>
      <c r="CA14" s="1"/>
    </row>
    <row r="15" spans="1:79" ht="19.5" customHeight="1">
      <c r="A15" s="31"/>
      <c r="B15" s="31"/>
      <c r="C15" s="31">
        <v>4120</v>
      </c>
      <c r="D15" s="85"/>
      <c r="E15" s="85">
        <v>30</v>
      </c>
      <c r="F15" s="85">
        <v>30</v>
      </c>
      <c r="G15" s="85"/>
      <c r="H15" s="85">
        <v>30</v>
      </c>
      <c r="I15" s="85"/>
      <c r="J15" s="85"/>
      <c r="BX15" s="1"/>
      <c r="BY15" s="1"/>
      <c r="BZ15" s="1"/>
      <c r="CA15" s="1"/>
    </row>
    <row r="16" spans="1:79" ht="19.5" customHeight="1">
      <c r="A16" s="31"/>
      <c r="B16" s="31"/>
      <c r="C16" s="31">
        <v>4170</v>
      </c>
      <c r="D16" s="85"/>
      <c r="E16" s="85">
        <v>2500</v>
      </c>
      <c r="F16" s="85">
        <v>2500</v>
      </c>
      <c r="G16" s="85">
        <v>2500</v>
      </c>
      <c r="H16" s="85"/>
      <c r="I16" s="85"/>
      <c r="J16" s="85"/>
      <c r="BX16" s="1"/>
      <c r="BY16" s="1"/>
      <c r="BZ16" s="1"/>
      <c r="CA16" s="1"/>
    </row>
    <row r="17" spans="1:79" ht="19.5" customHeight="1">
      <c r="A17" s="31"/>
      <c r="B17" s="31"/>
      <c r="C17" s="31">
        <v>4210</v>
      </c>
      <c r="D17" s="85"/>
      <c r="E17" s="85">
        <v>4000</v>
      </c>
      <c r="F17" s="85">
        <v>4000</v>
      </c>
      <c r="G17" s="85"/>
      <c r="H17" s="85"/>
      <c r="I17" s="85"/>
      <c r="J17" s="85"/>
      <c r="BX17" s="1"/>
      <c r="BY17" s="1"/>
      <c r="BZ17" s="1"/>
      <c r="CA17" s="1"/>
    </row>
    <row r="18" spans="1:79" ht="19.5" customHeight="1">
      <c r="A18" s="31"/>
      <c r="B18" s="31"/>
      <c r="C18" s="31">
        <v>4270</v>
      </c>
      <c r="D18" s="85"/>
      <c r="E18" s="85">
        <v>34020</v>
      </c>
      <c r="F18" s="85">
        <v>34020</v>
      </c>
      <c r="G18" s="85"/>
      <c r="H18" s="85"/>
      <c r="I18" s="85"/>
      <c r="J18" s="85"/>
      <c r="BX18" s="1"/>
      <c r="BY18" s="1"/>
      <c r="BZ18" s="1"/>
      <c r="CA18" s="1"/>
    </row>
    <row r="19" spans="1:79" ht="19.5" customHeight="1">
      <c r="A19" s="31"/>
      <c r="B19" s="31"/>
      <c r="C19" s="31">
        <v>4280</v>
      </c>
      <c r="D19" s="85"/>
      <c r="E19" s="85">
        <v>200</v>
      </c>
      <c r="F19" s="85">
        <v>200</v>
      </c>
      <c r="G19" s="85"/>
      <c r="H19" s="85"/>
      <c r="I19" s="85"/>
      <c r="J19" s="85"/>
      <c r="BX19" s="1"/>
      <c r="BY19" s="1"/>
      <c r="BZ19" s="1"/>
      <c r="CA19" s="1"/>
    </row>
    <row r="20" spans="1:79" ht="19.5" customHeight="1">
      <c r="A20" s="31"/>
      <c r="B20" s="31"/>
      <c r="C20" s="31">
        <v>4300</v>
      </c>
      <c r="D20" s="85"/>
      <c r="E20" s="85">
        <v>58800</v>
      </c>
      <c r="F20" s="85">
        <v>58800</v>
      </c>
      <c r="G20" s="85"/>
      <c r="H20" s="85"/>
      <c r="I20" s="85"/>
      <c r="J20" s="85"/>
      <c r="BX20" s="1"/>
      <c r="BY20" s="1"/>
      <c r="BZ20" s="1"/>
      <c r="CA20" s="1"/>
    </row>
    <row r="21" spans="1:79" ht="19.5" customHeight="1">
      <c r="A21" s="88"/>
      <c r="B21" s="88"/>
      <c r="C21" s="109">
        <v>6050</v>
      </c>
      <c r="D21" s="89"/>
      <c r="E21" s="87">
        <v>280000</v>
      </c>
      <c r="F21" s="87"/>
      <c r="G21" s="85"/>
      <c r="H21" s="85"/>
      <c r="I21" s="85"/>
      <c r="J21" s="87">
        <v>280000</v>
      </c>
      <c r="BX21" s="1"/>
      <c r="BY21" s="1"/>
      <c r="BZ21" s="1"/>
      <c r="CA21" s="1"/>
    </row>
    <row r="22" spans="1:79" ht="19.5" customHeight="1">
      <c r="A22" s="203"/>
      <c r="B22" s="203">
        <v>60016</v>
      </c>
      <c r="C22" s="204"/>
      <c r="D22" s="205">
        <f>D23</f>
        <v>0</v>
      </c>
      <c r="E22" s="205">
        <f>E24</f>
        <v>0</v>
      </c>
      <c r="F22" s="206"/>
      <c r="G22" s="206"/>
      <c r="H22" s="206"/>
      <c r="I22" s="206"/>
      <c r="J22" s="206"/>
      <c r="BX22" s="1"/>
      <c r="BY22" s="1"/>
      <c r="BZ22" s="1"/>
      <c r="CA22" s="1"/>
    </row>
    <row r="23" spans="1:79" ht="19.5" customHeight="1">
      <c r="A23" s="203"/>
      <c r="B23" s="203"/>
      <c r="C23" s="204">
        <v>6620</v>
      </c>
      <c r="D23" s="206"/>
      <c r="E23" s="206"/>
      <c r="F23" s="206"/>
      <c r="G23" s="206"/>
      <c r="H23" s="206"/>
      <c r="I23" s="206"/>
      <c r="J23" s="206"/>
      <c r="BX23" s="1"/>
      <c r="BY23" s="1"/>
      <c r="BZ23" s="1"/>
      <c r="CA23" s="1"/>
    </row>
    <row r="24" spans="1:79" ht="19.5" customHeight="1">
      <c r="A24" s="203"/>
      <c r="B24" s="203"/>
      <c r="C24" s="204">
        <v>6050</v>
      </c>
      <c r="D24" s="205"/>
      <c r="E24" s="206"/>
      <c r="F24" s="206"/>
      <c r="G24" s="206"/>
      <c r="H24" s="206"/>
      <c r="I24" s="206"/>
      <c r="J24" s="206"/>
      <c r="BX24" s="1"/>
      <c r="BY24" s="1"/>
      <c r="BZ24" s="1"/>
      <c r="CA24" s="1"/>
    </row>
    <row r="25" spans="1:79" ht="19.5" customHeight="1">
      <c r="A25" s="33">
        <v>754</v>
      </c>
      <c r="B25" s="33"/>
      <c r="C25" s="11"/>
      <c r="D25" s="97">
        <f>D26</f>
        <v>150000</v>
      </c>
      <c r="E25" s="97">
        <f aca="true" t="shared" si="2" ref="E25:J25">E26</f>
        <v>150000</v>
      </c>
      <c r="F25" s="97">
        <f t="shared" si="2"/>
        <v>0</v>
      </c>
      <c r="G25" s="97">
        <f t="shared" si="2"/>
        <v>0</v>
      </c>
      <c r="H25" s="97">
        <f t="shared" si="2"/>
        <v>0</v>
      </c>
      <c r="I25" s="97">
        <f t="shared" si="2"/>
        <v>0</v>
      </c>
      <c r="J25" s="97">
        <f t="shared" si="2"/>
        <v>150000</v>
      </c>
      <c r="BX25" s="1"/>
      <c r="BY25" s="1"/>
      <c r="BZ25" s="1"/>
      <c r="CA25" s="1"/>
    </row>
    <row r="26" spans="1:79" ht="19.5" customHeight="1">
      <c r="A26" s="30"/>
      <c r="B26" s="33">
        <v>75412</v>
      </c>
      <c r="C26" s="33"/>
      <c r="D26" s="115">
        <f>D27</f>
        <v>150000</v>
      </c>
      <c r="E26" s="97">
        <f aca="true" t="shared" si="3" ref="E26:J26">E28</f>
        <v>150000</v>
      </c>
      <c r="F26" s="97">
        <f t="shared" si="3"/>
        <v>0</v>
      </c>
      <c r="G26" s="97">
        <f t="shared" si="3"/>
        <v>0</v>
      </c>
      <c r="H26" s="97">
        <f t="shared" si="3"/>
        <v>0</v>
      </c>
      <c r="I26" s="97">
        <f t="shared" si="3"/>
        <v>0</v>
      </c>
      <c r="J26" s="97">
        <f t="shared" si="3"/>
        <v>150000</v>
      </c>
      <c r="BX26" s="1"/>
      <c r="BY26" s="1"/>
      <c r="BZ26" s="1"/>
      <c r="CA26" s="1"/>
    </row>
    <row r="27" spans="1:79" ht="19.5" customHeight="1">
      <c r="A27" s="30"/>
      <c r="B27" s="30"/>
      <c r="C27" s="116">
        <v>6630</v>
      </c>
      <c r="D27" s="117">
        <v>150000</v>
      </c>
      <c r="E27" s="117"/>
      <c r="F27" s="117"/>
      <c r="G27" s="119"/>
      <c r="H27" s="119"/>
      <c r="I27" s="119"/>
      <c r="J27" s="113"/>
      <c r="BX27" s="1"/>
      <c r="BY27" s="1"/>
      <c r="BZ27" s="1"/>
      <c r="CA27" s="1"/>
    </row>
    <row r="28" spans="1:79" ht="19.5" customHeight="1">
      <c r="A28" s="30"/>
      <c r="B28" s="30"/>
      <c r="C28" s="116">
        <v>6060</v>
      </c>
      <c r="D28" s="117"/>
      <c r="E28" s="117">
        <v>150000</v>
      </c>
      <c r="F28" s="117"/>
      <c r="G28" s="119"/>
      <c r="H28" s="119"/>
      <c r="I28" s="119"/>
      <c r="J28" s="113">
        <v>150000</v>
      </c>
      <c r="BX28" s="1"/>
      <c r="BY28" s="1"/>
      <c r="BZ28" s="1"/>
      <c r="CA28" s="1"/>
    </row>
    <row r="29" spans="1:75" s="77" customFormat="1" ht="19.5" customHeight="1">
      <c r="A29" s="78">
        <v>921</v>
      </c>
      <c r="B29" s="78"/>
      <c r="C29" s="78"/>
      <c r="D29" s="84">
        <f aca="true" t="shared" si="4" ref="D29:J29">D30+D33</f>
        <v>9216</v>
      </c>
      <c r="E29" s="84">
        <f t="shared" si="4"/>
        <v>9216</v>
      </c>
      <c r="F29" s="84">
        <f t="shared" si="4"/>
        <v>9216</v>
      </c>
      <c r="G29" s="84">
        <f t="shared" si="4"/>
        <v>0</v>
      </c>
      <c r="H29" s="84">
        <f t="shared" si="4"/>
        <v>0</v>
      </c>
      <c r="I29" s="84">
        <f t="shared" si="4"/>
        <v>9216</v>
      </c>
      <c r="J29" s="84">
        <f t="shared" si="4"/>
        <v>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</row>
    <row r="30" spans="1:75" s="77" customFormat="1" ht="19.5" customHeight="1">
      <c r="A30" s="88"/>
      <c r="B30" s="88">
        <v>92109</v>
      </c>
      <c r="C30" s="88"/>
      <c r="D30" s="89">
        <f>D31</f>
        <v>5000</v>
      </c>
      <c r="E30" s="89">
        <f>E32</f>
        <v>5000</v>
      </c>
      <c r="F30" s="89">
        <f>F32</f>
        <v>5000</v>
      </c>
      <c r="G30" s="89">
        <f>G32</f>
        <v>0</v>
      </c>
      <c r="H30" s="89">
        <f>H32</f>
        <v>0</v>
      </c>
      <c r="I30" s="89">
        <f>I32</f>
        <v>5000</v>
      </c>
      <c r="J30" s="89">
        <f>J31</f>
        <v>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</row>
    <row r="31" spans="1:75" s="77" customFormat="1" ht="19.5" customHeight="1">
      <c r="A31" s="88"/>
      <c r="C31" s="112">
        <v>2320</v>
      </c>
      <c r="D31" s="113">
        <v>5000</v>
      </c>
      <c r="E31" s="114"/>
      <c r="F31" s="114"/>
      <c r="G31" s="114"/>
      <c r="H31" s="114"/>
      <c r="I31" s="114"/>
      <c r="J31" s="114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</row>
    <row r="32" spans="1:79" ht="19.5" customHeight="1">
      <c r="A32" s="32"/>
      <c r="B32" s="32"/>
      <c r="C32" s="112">
        <v>2480</v>
      </c>
      <c r="D32" s="113"/>
      <c r="E32" s="113">
        <v>5000</v>
      </c>
      <c r="F32" s="113">
        <v>5000</v>
      </c>
      <c r="G32" s="113">
        <v>0</v>
      </c>
      <c r="H32" s="113">
        <v>0</v>
      </c>
      <c r="I32" s="113">
        <v>5000</v>
      </c>
      <c r="J32" s="113">
        <v>0</v>
      </c>
      <c r="BX32" s="1"/>
      <c r="BY32" s="1"/>
      <c r="BZ32" s="1"/>
      <c r="CA32" s="1"/>
    </row>
    <row r="33" spans="1:79" ht="19.5" customHeight="1">
      <c r="A33" s="32"/>
      <c r="B33" s="88">
        <v>92116</v>
      </c>
      <c r="C33" s="32"/>
      <c r="D33" s="111">
        <f>D34</f>
        <v>4216</v>
      </c>
      <c r="E33" s="111">
        <f aca="true" t="shared" si="5" ref="E33:J33">E35</f>
        <v>4216</v>
      </c>
      <c r="F33" s="111">
        <f t="shared" si="5"/>
        <v>4216</v>
      </c>
      <c r="G33" s="111">
        <f t="shared" si="5"/>
        <v>0</v>
      </c>
      <c r="H33" s="111">
        <f t="shared" si="5"/>
        <v>0</v>
      </c>
      <c r="I33" s="111">
        <f t="shared" si="5"/>
        <v>4216</v>
      </c>
      <c r="J33" s="111">
        <f t="shared" si="5"/>
        <v>0</v>
      </c>
      <c r="BX33" s="1"/>
      <c r="BY33" s="1"/>
      <c r="BZ33" s="1"/>
      <c r="CA33" s="1"/>
    </row>
    <row r="34" spans="1:75" s="77" customFormat="1" ht="19.5" customHeight="1">
      <c r="A34" s="88"/>
      <c r="C34" s="112">
        <v>2320</v>
      </c>
      <c r="D34" s="113">
        <v>4216</v>
      </c>
      <c r="E34" s="114"/>
      <c r="F34" s="114"/>
      <c r="G34" s="114"/>
      <c r="H34" s="114"/>
      <c r="I34" s="114"/>
      <c r="J34" s="114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</row>
    <row r="35" spans="1:79" ht="19.5" customHeight="1">
      <c r="A35" s="32"/>
      <c r="B35" s="32"/>
      <c r="C35" s="112">
        <v>2480</v>
      </c>
      <c r="D35" s="113"/>
      <c r="E35" s="113">
        <v>4216</v>
      </c>
      <c r="F35" s="113">
        <v>4216</v>
      </c>
      <c r="G35" s="113">
        <v>0</v>
      </c>
      <c r="H35" s="113">
        <v>0</v>
      </c>
      <c r="I35" s="113">
        <v>4216</v>
      </c>
      <c r="J35" s="113"/>
      <c r="BX35" s="1"/>
      <c r="BY35" s="1"/>
      <c r="BZ35" s="1"/>
      <c r="CA35" s="1"/>
    </row>
    <row r="36" spans="1:79" ht="19.5" customHeight="1">
      <c r="A36" s="389" t="s">
        <v>193</v>
      </c>
      <c r="B36" s="390"/>
      <c r="C36" s="391"/>
      <c r="D36" s="118">
        <f>D29+D25+D8</f>
        <v>539673</v>
      </c>
      <c r="E36" s="118">
        <f aca="true" t="shared" si="6" ref="E36:J36">E29+E25+E8</f>
        <v>539673</v>
      </c>
      <c r="F36" s="118">
        <f t="shared" si="6"/>
        <v>109673</v>
      </c>
      <c r="G36" s="118">
        <f t="shared" si="6"/>
        <v>3000</v>
      </c>
      <c r="H36" s="118">
        <f t="shared" si="6"/>
        <v>437</v>
      </c>
      <c r="I36" s="118">
        <f t="shared" si="6"/>
        <v>9216</v>
      </c>
      <c r="J36" s="118">
        <f t="shared" si="6"/>
        <v>430000</v>
      </c>
      <c r="BX36" s="1"/>
      <c r="BY36" s="1"/>
      <c r="BZ36" s="1"/>
      <c r="CA36" s="1"/>
    </row>
    <row r="37" spans="1:79" ht="24.75" customHeight="1">
      <c r="A37" s="394"/>
      <c r="B37" s="394"/>
      <c r="C37" s="394"/>
      <c r="E37" s="90"/>
      <c r="F37" s="90"/>
      <c r="G37" s="90"/>
      <c r="H37" s="90"/>
      <c r="I37" s="90"/>
      <c r="J37" s="90"/>
      <c r="BX37" s="1"/>
      <c r="BY37" s="1"/>
      <c r="BZ37" s="1"/>
      <c r="CA37" s="1"/>
    </row>
    <row r="39" spans="1:4" ht="15">
      <c r="A39" s="393"/>
      <c r="B39" s="393"/>
      <c r="C39" s="393"/>
      <c r="D39" s="393"/>
    </row>
    <row r="40" ht="14.25">
      <c r="A40" s="15" t="s">
        <v>100</v>
      </c>
    </row>
  </sheetData>
  <sheetProtection/>
  <mergeCells count="13">
    <mergeCell ref="E4:E6"/>
    <mergeCell ref="F4:J4"/>
    <mergeCell ref="F5:F6"/>
    <mergeCell ref="A36:C36"/>
    <mergeCell ref="G5:I5"/>
    <mergeCell ref="J5:J6"/>
    <mergeCell ref="A39:D39"/>
    <mergeCell ref="A37:C37"/>
    <mergeCell ref="A1:J1"/>
    <mergeCell ref="A4:A6"/>
    <mergeCell ref="B4:B6"/>
    <mergeCell ref="C4:C6"/>
    <mergeCell ref="D4:D6"/>
  </mergeCells>
  <printOptions horizontalCentered="1"/>
  <pageMargins left="0.16" right="0.17" top="0.6" bottom="0.3937007874015748" header="0.16" footer="0.5118110236220472"/>
  <pageSetup horizontalDpi="600" verticalDpi="600" orientation="landscape" paperSize="9" scale="90" r:id="rId1"/>
  <headerFooter alignWithMargins="0">
    <oddHeader>&amp;RZałącznik nr 6     
do uchwały Rady Miejskiej w Jezioranach nr XXXVI/415  /2010
z dnia 6 października 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A21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79" customWidth="1"/>
    <col min="5" max="5" width="14.125" style="79" customWidth="1"/>
    <col min="6" max="6" width="14.375" style="79" customWidth="1"/>
    <col min="7" max="7" width="15.875" style="79" customWidth="1"/>
    <col min="8" max="8" width="14.625" style="80" customWidth="1"/>
    <col min="9" max="9" width="12.75390625" style="80" customWidth="1"/>
    <col min="10" max="10" width="14.625" style="80" customWidth="1"/>
    <col min="80" max="16384" width="9.125" style="1" customWidth="1"/>
  </cols>
  <sheetData>
    <row r="1" spans="1:10" ht="45" customHeight="1">
      <c r="A1" s="395" t="s">
        <v>281</v>
      </c>
      <c r="B1" s="395"/>
      <c r="C1" s="395"/>
      <c r="D1" s="395"/>
      <c r="E1" s="395"/>
      <c r="F1" s="395"/>
      <c r="G1" s="395"/>
      <c r="H1" s="395"/>
      <c r="I1" s="395"/>
      <c r="J1" s="395"/>
    </row>
    <row r="3" ht="12.75">
      <c r="J3" s="81" t="s">
        <v>35</v>
      </c>
    </row>
    <row r="4" spans="1:79" ht="20.25" customHeight="1">
      <c r="A4" s="396" t="s">
        <v>2</v>
      </c>
      <c r="B4" s="397" t="s">
        <v>3</v>
      </c>
      <c r="C4" s="397" t="s">
        <v>86</v>
      </c>
      <c r="D4" s="392" t="s">
        <v>146</v>
      </c>
      <c r="E4" s="392" t="s">
        <v>101</v>
      </c>
      <c r="F4" s="392" t="s">
        <v>55</v>
      </c>
      <c r="G4" s="392"/>
      <c r="H4" s="392"/>
      <c r="I4" s="392"/>
      <c r="J4" s="392"/>
      <c r="BX4" s="1"/>
      <c r="BY4" s="1"/>
      <c r="BZ4" s="1"/>
      <c r="CA4" s="1"/>
    </row>
    <row r="5" spans="1:79" ht="18" customHeight="1">
      <c r="A5" s="396"/>
      <c r="B5" s="398"/>
      <c r="C5" s="398"/>
      <c r="D5" s="400"/>
      <c r="E5" s="392"/>
      <c r="F5" s="392" t="s">
        <v>79</v>
      </c>
      <c r="G5" s="392" t="s">
        <v>6</v>
      </c>
      <c r="H5" s="392"/>
      <c r="I5" s="392"/>
      <c r="J5" s="392" t="s">
        <v>80</v>
      </c>
      <c r="BX5" s="1"/>
      <c r="BY5" s="1"/>
      <c r="BZ5" s="1"/>
      <c r="CA5" s="1"/>
    </row>
    <row r="6" spans="1:79" ht="69" customHeight="1">
      <c r="A6" s="396"/>
      <c r="B6" s="399"/>
      <c r="C6" s="399"/>
      <c r="D6" s="400"/>
      <c r="E6" s="392"/>
      <c r="F6" s="392"/>
      <c r="G6" s="82" t="s">
        <v>76</v>
      </c>
      <c r="H6" s="82" t="s">
        <v>77</v>
      </c>
      <c r="I6" s="82" t="s">
        <v>78</v>
      </c>
      <c r="J6" s="392"/>
      <c r="BX6" s="1"/>
      <c r="BY6" s="1"/>
      <c r="BZ6" s="1"/>
      <c r="CA6" s="1"/>
    </row>
    <row r="7" spans="1:79" ht="12.75" customHeight="1">
      <c r="A7" s="29">
        <v>1</v>
      </c>
      <c r="B7" s="29">
        <v>2</v>
      </c>
      <c r="C7" s="29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BX7" s="1"/>
      <c r="BY7" s="1"/>
      <c r="BZ7" s="1"/>
      <c r="CA7" s="1"/>
    </row>
    <row r="8" spans="1:79" ht="19.5" customHeight="1">
      <c r="A8" s="203">
        <v>710</v>
      </c>
      <c r="B8" s="203"/>
      <c r="C8" s="204"/>
      <c r="D8" s="205">
        <f>D9</f>
        <v>2210</v>
      </c>
      <c r="E8" s="205">
        <f>E9</f>
        <v>2210</v>
      </c>
      <c r="F8" s="205">
        <f>F9</f>
        <v>2210</v>
      </c>
      <c r="G8" s="206"/>
      <c r="H8" s="206"/>
      <c r="I8" s="206"/>
      <c r="J8" s="206"/>
      <c r="BX8" s="1"/>
      <c r="BY8" s="1"/>
      <c r="BZ8" s="1"/>
      <c r="CA8" s="1"/>
    </row>
    <row r="9" spans="1:79" ht="19.5" customHeight="1">
      <c r="A9" s="203"/>
      <c r="B9" s="203">
        <v>71035</v>
      </c>
      <c r="C9" s="204"/>
      <c r="D9" s="205">
        <f>D10</f>
        <v>2210</v>
      </c>
      <c r="E9" s="205">
        <f>E11+E12</f>
        <v>2210</v>
      </c>
      <c r="F9" s="205">
        <f>F11+F12</f>
        <v>2210</v>
      </c>
      <c r="G9" s="206"/>
      <c r="H9" s="206"/>
      <c r="I9" s="206"/>
      <c r="J9" s="206"/>
      <c r="BX9" s="1"/>
      <c r="BY9" s="1"/>
      <c r="BZ9" s="1"/>
      <c r="CA9" s="1"/>
    </row>
    <row r="10" spans="1:79" ht="19.5" customHeight="1">
      <c r="A10" s="203"/>
      <c r="B10" s="203"/>
      <c r="C10" s="204">
        <v>2020</v>
      </c>
      <c r="D10" s="206">
        <v>2210</v>
      </c>
      <c r="E10" s="206"/>
      <c r="F10" s="206"/>
      <c r="G10" s="206"/>
      <c r="H10" s="206"/>
      <c r="I10" s="206"/>
      <c r="J10" s="206"/>
      <c r="BX10" s="1"/>
      <c r="BY10" s="1"/>
      <c r="BZ10" s="1"/>
      <c r="CA10" s="1"/>
    </row>
    <row r="11" spans="1:79" ht="19.5" customHeight="1">
      <c r="A11" s="203"/>
      <c r="B11" s="203"/>
      <c r="C11" s="204">
        <v>4210</v>
      </c>
      <c r="D11" s="206"/>
      <c r="E11" s="206">
        <v>710</v>
      </c>
      <c r="F11" s="206">
        <v>710</v>
      </c>
      <c r="G11" s="206"/>
      <c r="H11" s="206"/>
      <c r="I11" s="206"/>
      <c r="J11" s="206"/>
      <c r="BX11" s="1"/>
      <c r="BY11" s="1"/>
      <c r="BZ11" s="1"/>
      <c r="CA11" s="1"/>
    </row>
    <row r="12" spans="1:79" ht="19.5" customHeight="1">
      <c r="A12" s="203"/>
      <c r="B12" s="203"/>
      <c r="C12" s="204">
        <v>4300</v>
      </c>
      <c r="D12" s="206"/>
      <c r="E12" s="206">
        <v>1500</v>
      </c>
      <c r="F12" s="206">
        <v>1500</v>
      </c>
      <c r="G12" s="206"/>
      <c r="H12" s="206"/>
      <c r="I12" s="206"/>
      <c r="J12" s="206"/>
      <c r="BX12" s="1"/>
      <c r="BY12" s="1"/>
      <c r="BZ12" s="1"/>
      <c r="CA12" s="1"/>
    </row>
    <row r="13" spans="1:79" ht="19.5" customHeight="1">
      <c r="A13" s="236">
        <v>754</v>
      </c>
      <c r="B13" s="236"/>
      <c r="C13" s="236"/>
      <c r="D13" s="237">
        <f aca="true" t="shared" si="0" ref="D13:J13">D14</f>
        <v>120000</v>
      </c>
      <c r="E13" s="237">
        <f t="shared" si="0"/>
        <v>120000</v>
      </c>
      <c r="F13" s="237">
        <f t="shared" si="0"/>
        <v>0</v>
      </c>
      <c r="G13" s="237">
        <f t="shared" si="0"/>
        <v>0</v>
      </c>
      <c r="H13" s="237">
        <f t="shared" si="0"/>
        <v>0</v>
      </c>
      <c r="I13" s="237">
        <f t="shared" si="0"/>
        <v>0</v>
      </c>
      <c r="J13" s="237">
        <f t="shared" si="0"/>
        <v>120000</v>
      </c>
      <c r="BX13" s="1"/>
      <c r="BY13" s="1"/>
      <c r="BZ13" s="1"/>
      <c r="CA13" s="1"/>
    </row>
    <row r="14" spans="1:79" ht="19.5" customHeight="1">
      <c r="A14" s="236"/>
      <c r="B14" s="236">
        <v>75412</v>
      </c>
      <c r="C14" s="236"/>
      <c r="D14" s="237">
        <f>D15</f>
        <v>120000</v>
      </c>
      <c r="E14" s="237">
        <f aca="true" t="shared" si="1" ref="E14:J14">E16</f>
        <v>120000</v>
      </c>
      <c r="F14" s="237">
        <f t="shared" si="1"/>
        <v>0</v>
      </c>
      <c r="G14" s="237">
        <f t="shared" si="1"/>
        <v>0</v>
      </c>
      <c r="H14" s="237">
        <f t="shared" si="1"/>
        <v>0</v>
      </c>
      <c r="I14" s="237">
        <f t="shared" si="1"/>
        <v>0</v>
      </c>
      <c r="J14" s="237">
        <f t="shared" si="1"/>
        <v>120000</v>
      </c>
      <c r="BX14" s="1"/>
      <c r="BY14" s="1"/>
      <c r="BZ14" s="1"/>
      <c r="CA14" s="1"/>
    </row>
    <row r="15" spans="1:79" ht="19.5" customHeight="1">
      <c r="A15" s="235"/>
      <c r="B15" s="235"/>
      <c r="C15" s="235">
        <v>6320</v>
      </c>
      <c r="D15" s="238">
        <v>120000</v>
      </c>
      <c r="E15" s="238"/>
      <c r="F15" s="238"/>
      <c r="G15" s="238"/>
      <c r="H15" s="238"/>
      <c r="I15" s="238"/>
      <c r="J15" s="238"/>
      <c r="BX15" s="1"/>
      <c r="BY15" s="1"/>
      <c r="BZ15" s="1"/>
      <c r="CA15" s="1"/>
    </row>
    <row r="16" spans="1:79" ht="19.5" customHeight="1">
      <c r="A16" s="235"/>
      <c r="B16" s="235"/>
      <c r="C16" s="235">
        <v>6060</v>
      </c>
      <c r="D16" s="238"/>
      <c r="E16" s="238">
        <f>F16+G16+H16+I16+J16</f>
        <v>120000</v>
      </c>
      <c r="F16" s="238"/>
      <c r="G16" s="238"/>
      <c r="H16" s="238"/>
      <c r="I16" s="238"/>
      <c r="J16" s="238">
        <v>120000</v>
      </c>
      <c r="BX16" s="1"/>
      <c r="BY16" s="1"/>
      <c r="BZ16" s="1"/>
      <c r="CA16" s="1"/>
    </row>
    <row r="17" spans="1:79" ht="19.5" customHeight="1">
      <c r="A17" s="389" t="s">
        <v>193</v>
      </c>
      <c r="B17" s="401"/>
      <c r="C17" s="402"/>
      <c r="D17" s="118">
        <f>D8+D13</f>
        <v>122210</v>
      </c>
      <c r="E17" s="118">
        <f aca="true" t="shared" si="2" ref="E17:J17">E8+E13</f>
        <v>122210</v>
      </c>
      <c r="F17" s="118">
        <f t="shared" si="2"/>
        <v>2210</v>
      </c>
      <c r="G17" s="118">
        <f t="shared" si="2"/>
        <v>0</v>
      </c>
      <c r="H17" s="118">
        <f t="shared" si="2"/>
        <v>0</v>
      </c>
      <c r="I17" s="118">
        <f t="shared" si="2"/>
        <v>0</v>
      </c>
      <c r="J17" s="118">
        <f t="shared" si="2"/>
        <v>120000</v>
      </c>
      <c r="BX17" s="1"/>
      <c r="BY17" s="1"/>
      <c r="BZ17" s="1"/>
      <c r="CA17" s="1"/>
    </row>
    <row r="18" spans="1:79" ht="24.75" customHeight="1">
      <c r="A18" s="394"/>
      <c r="B18" s="394"/>
      <c r="C18" s="394"/>
      <c r="E18" s="90"/>
      <c r="F18" s="90"/>
      <c r="G18" s="90"/>
      <c r="H18" s="90"/>
      <c r="I18" s="90"/>
      <c r="J18" s="90"/>
      <c r="BX18" s="1"/>
      <c r="BY18" s="1"/>
      <c r="BZ18" s="1"/>
      <c r="CA18" s="1"/>
    </row>
    <row r="20" spans="1:4" ht="15">
      <c r="A20" s="393"/>
      <c r="B20" s="393"/>
      <c r="C20" s="393"/>
      <c r="D20" s="393"/>
    </row>
    <row r="21" ht="14.25">
      <c r="A21" s="15" t="s">
        <v>100</v>
      </c>
    </row>
  </sheetData>
  <sheetProtection/>
  <mergeCells count="13">
    <mergeCell ref="A17:C17"/>
    <mergeCell ref="G5:I5"/>
    <mergeCell ref="J5:J6"/>
    <mergeCell ref="A20:D20"/>
    <mergeCell ref="A18:C18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16" right="0.17" top="0.6" bottom="0.3937007874015748" header="0.16" footer="0.5118110236220472"/>
  <pageSetup horizontalDpi="600" verticalDpi="600" orientation="landscape" paperSize="9" scale="90" r:id="rId1"/>
  <headerFooter alignWithMargins="0">
    <oddHeader>&amp;RZałącznik nr 6a     
do uchwały Rady Miejskiej w Jezioranach nr XXXVI/415  /2010
z dnia 6 października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Layout" workbookViewId="0" topLeftCell="A1">
      <selection activeCell="A35" sqref="A35:F35"/>
    </sheetView>
  </sheetViews>
  <sheetFormatPr defaultColWidth="9.00390625" defaultRowHeight="12.75"/>
  <cols>
    <col min="1" max="1" width="3.75390625" style="1" customWidth="1"/>
    <col min="2" max="2" width="14.75390625" style="1" customWidth="1"/>
    <col min="3" max="3" width="4.00390625" style="1" customWidth="1"/>
    <col min="4" max="4" width="11.00390625" style="1" customWidth="1"/>
    <col min="5" max="5" width="11.25390625" style="1" customWidth="1"/>
    <col min="6" max="6" width="10.75390625" style="1" customWidth="1"/>
    <col min="7" max="7" width="10.625" style="1" customWidth="1"/>
    <col min="8" max="8" width="10.75390625" style="230" customWidth="1"/>
    <col min="9" max="9" width="10.625" style="1" customWidth="1"/>
    <col min="10" max="10" width="10.875" style="243" customWidth="1"/>
    <col min="11" max="11" width="10.00390625" style="1" customWidth="1"/>
    <col min="12" max="16384" width="9.125" style="1" customWidth="1"/>
  </cols>
  <sheetData>
    <row r="1" spans="1:3" ht="15" customHeight="1">
      <c r="A1" s="403"/>
      <c r="B1" s="403"/>
      <c r="C1" s="403"/>
    </row>
    <row r="2" spans="1:8" ht="15" customHeight="1">
      <c r="A2" s="404" t="s">
        <v>280</v>
      </c>
      <c r="B2" s="404"/>
      <c r="C2" s="404"/>
      <c r="D2" s="404"/>
      <c r="E2" s="404"/>
      <c r="F2" s="405"/>
      <c r="G2" s="405"/>
      <c r="H2" s="405"/>
    </row>
    <row r="5" spans="1:7" ht="12.75">
      <c r="A5" s="198" t="s">
        <v>88</v>
      </c>
      <c r="B5" s="199" t="s">
        <v>5</v>
      </c>
      <c r="C5" s="101" t="s">
        <v>89</v>
      </c>
      <c r="D5" s="161"/>
      <c r="E5" s="161"/>
      <c r="F5" s="161"/>
      <c r="G5" s="213"/>
    </row>
    <row r="6" spans="1:10" ht="12.75" customHeight="1">
      <c r="A6" s="37"/>
      <c r="B6" s="42"/>
      <c r="C6" s="28" t="s">
        <v>4</v>
      </c>
      <c r="D6" s="410" t="s">
        <v>200</v>
      </c>
      <c r="E6" s="410" t="s">
        <v>232</v>
      </c>
      <c r="F6" s="410" t="s">
        <v>235</v>
      </c>
      <c r="G6" s="406" t="s">
        <v>252</v>
      </c>
      <c r="H6" s="406" t="s">
        <v>274</v>
      </c>
      <c r="I6" s="240"/>
      <c r="J6" s="241"/>
    </row>
    <row r="7" spans="1:10" ht="23.25" thickBot="1">
      <c r="A7" s="200"/>
      <c r="B7" s="201"/>
      <c r="C7" s="202"/>
      <c r="D7" s="413"/>
      <c r="E7" s="413"/>
      <c r="F7" s="411"/>
      <c r="G7" s="407"/>
      <c r="H7" s="407"/>
      <c r="I7" s="240" t="s">
        <v>279</v>
      </c>
      <c r="J7" s="242" t="s">
        <v>284</v>
      </c>
    </row>
    <row r="8" spans="1:10" ht="9" customHeight="1" thickBot="1">
      <c r="A8" s="195">
        <v>1</v>
      </c>
      <c r="B8" s="196">
        <v>2</v>
      </c>
      <c r="C8" s="197">
        <v>3</v>
      </c>
      <c r="D8" s="194"/>
      <c r="E8" s="194"/>
      <c r="F8" s="212"/>
      <c r="G8" s="226"/>
      <c r="H8" s="226"/>
      <c r="I8" s="240"/>
      <c r="J8" s="241"/>
    </row>
    <row r="9" spans="1:10" ht="19.5" customHeight="1">
      <c r="A9" s="172" t="s">
        <v>8</v>
      </c>
      <c r="B9" s="173" t="s">
        <v>90</v>
      </c>
      <c r="C9" s="102"/>
      <c r="D9" s="189">
        <v>28260816.09</v>
      </c>
      <c r="E9" s="189">
        <v>27350095.34</v>
      </c>
      <c r="F9" s="189">
        <v>28048453.85</v>
      </c>
      <c r="G9" s="227">
        <v>28782253.07</v>
      </c>
      <c r="H9" s="227">
        <v>27702344.17</v>
      </c>
      <c r="I9" s="142">
        <v>24002323.43</v>
      </c>
      <c r="J9" s="231">
        <v>23737703.94</v>
      </c>
    </row>
    <row r="10" spans="1:10" ht="19.5" customHeight="1">
      <c r="A10" s="174" t="s">
        <v>9</v>
      </c>
      <c r="B10" s="175" t="s">
        <v>50</v>
      </c>
      <c r="C10" s="102"/>
      <c r="D10" s="189">
        <v>36399475.84</v>
      </c>
      <c r="E10" s="189">
        <v>38372968.89</v>
      </c>
      <c r="F10" s="189">
        <v>36590246.55</v>
      </c>
      <c r="G10" s="227">
        <v>36994109.28</v>
      </c>
      <c r="H10" s="227">
        <v>35868305.15</v>
      </c>
      <c r="I10" s="142">
        <v>28263202.01</v>
      </c>
      <c r="J10" s="231">
        <v>28229624.4</v>
      </c>
    </row>
    <row r="11" spans="1:10" ht="12.75" customHeight="1">
      <c r="A11" s="174"/>
      <c r="B11" s="175" t="s">
        <v>91</v>
      </c>
      <c r="C11" s="102"/>
      <c r="D11" s="189"/>
      <c r="E11" s="189"/>
      <c r="F11" s="189"/>
      <c r="G11" s="226"/>
      <c r="H11" s="229"/>
      <c r="I11" s="240"/>
      <c r="J11" s="231"/>
    </row>
    <row r="12" spans="1:10" ht="19.5" customHeight="1" thickBot="1">
      <c r="A12" s="176"/>
      <c r="B12" s="177" t="s">
        <v>92</v>
      </c>
      <c r="C12" s="102"/>
      <c r="D12" s="141">
        <f aca="true" t="shared" si="0" ref="D12:J12">D9-D10</f>
        <v>-8138659.750000004</v>
      </c>
      <c r="E12" s="141">
        <f t="shared" si="0"/>
        <v>-11022873.55</v>
      </c>
      <c r="F12" s="141">
        <f t="shared" si="0"/>
        <v>-8541792.699999996</v>
      </c>
      <c r="G12" s="141">
        <f t="shared" si="0"/>
        <v>-8211856.210000001</v>
      </c>
      <c r="H12" s="228">
        <f t="shared" si="0"/>
        <v>-8165960.979999997</v>
      </c>
      <c r="I12" s="228">
        <f t="shared" si="0"/>
        <v>-4260878.580000002</v>
      </c>
      <c r="J12" s="228">
        <f t="shared" si="0"/>
        <v>-4491920.459999997</v>
      </c>
    </row>
    <row r="13" spans="1:10" ht="14.25" customHeight="1" thickBot="1">
      <c r="A13" s="178" t="s">
        <v>7</v>
      </c>
      <c r="B13" s="179" t="s">
        <v>93</v>
      </c>
      <c r="C13" s="103"/>
      <c r="D13" s="142">
        <f aca="true" t="shared" si="1" ref="D13:J13">D15-D26</f>
        <v>8138659.75</v>
      </c>
      <c r="E13" s="142">
        <f t="shared" si="1"/>
        <v>9291481.97</v>
      </c>
      <c r="F13" s="142">
        <f t="shared" si="1"/>
        <v>8541792.700000001</v>
      </c>
      <c r="G13" s="142">
        <f t="shared" si="1"/>
        <v>8211856.209999998</v>
      </c>
      <c r="H13" s="228">
        <f t="shared" si="1"/>
        <v>8165960.9799999995</v>
      </c>
      <c r="I13" s="228">
        <f t="shared" si="1"/>
        <v>4260878.579999999</v>
      </c>
      <c r="J13" s="228">
        <f t="shared" si="1"/>
        <v>4491920.46</v>
      </c>
    </row>
    <row r="14" spans="1:10" ht="14.25" customHeight="1" thickBot="1">
      <c r="A14" s="192"/>
      <c r="B14" s="193"/>
      <c r="C14" s="103"/>
      <c r="D14" s="142">
        <f>D12-D26</f>
        <v>-9811036.170000004</v>
      </c>
      <c r="E14" s="142">
        <f aca="true" t="shared" si="2" ref="E14:J14">E15-E26</f>
        <v>9291481.97</v>
      </c>
      <c r="F14" s="142">
        <f t="shared" si="2"/>
        <v>8541792.700000001</v>
      </c>
      <c r="G14" s="142">
        <f t="shared" si="2"/>
        <v>8211856.209999998</v>
      </c>
      <c r="H14" s="228">
        <f t="shared" si="2"/>
        <v>8165960.9799999995</v>
      </c>
      <c r="I14" s="228">
        <f t="shared" si="2"/>
        <v>4260878.579999999</v>
      </c>
      <c r="J14" s="228">
        <f t="shared" si="2"/>
        <v>4491920.46</v>
      </c>
    </row>
    <row r="15" spans="1:11" ht="19.5" customHeight="1" thickBot="1">
      <c r="A15" s="408" t="s">
        <v>20</v>
      </c>
      <c r="B15" s="409"/>
      <c r="C15" s="102"/>
      <c r="D15" s="142">
        <f aca="true" t="shared" si="3" ref="D15:J15">D16+D17+D18+D20+D21+D22+D23+D24+D25</f>
        <v>9811036.17</v>
      </c>
      <c r="E15" s="142">
        <f t="shared" si="3"/>
        <v>10963858.39</v>
      </c>
      <c r="F15" s="142">
        <f>F16+F17+F18+F20+F21+F22+F23+F24+F25</f>
        <v>10214169.120000001</v>
      </c>
      <c r="G15" s="142">
        <f t="shared" si="3"/>
        <v>9858546.489999998</v>
      </c>
      <c r="H15" s="228">
        <f t="shared" si="3"/>
        <v>9812651.26</v>
      </c>
      <c r="I15" s="228">
        <f t="shared" si="3"/>
        <v>6166838.859999999</v>
      </c>
      <c r="J15" s="228">
        <f t="shared" si="3"/>
        <v>6413296.88</v>
      </c>
      <c r="K15" s="244"/>
    </row>
    <row r="16" spans="1:10" ht="15" customHeight="1">
      <c r="A16" s="180" t="s">
        <v>8</v>
      </c>
      <c r="B16" s="181" t="s">
        <v>14</v>
      </c>
      <c r="C16" s="104" t="s">
        <v>21</v>
      </c>
      <c r="D16" s="189">
        <v>4167221.17</v>
      </c>
      <c r="E16" s="189">
        <v>5193989.47</v>
      </c>
      <c r="F16" s="189">
        <v>4645095.2</v>
      </c>
      <c r="G16" s="228">
        <v>4825615.39</v>
      </c>
      <c r="H16" s="228">
        <v>5446581.8</v>
      </c>
      <c r="I16" s="142">
        <v>4369268.8</v>
      </c>
      <c r="J16" s="231">
        <v>4868773.18</v>
      </c>
    </row>
    <row r="17" spans="1:10" ht="15.75" customHeight="1">
      <c r="A17" s="174" t="s">
        <v>9</v>
      </c>
      <c r="B17" s="175" t="s">
        <v>15</v>
      </c>
      <c r="C17" s="104" t="s">
        <v>21</v>
      </c>
      <c r="D17" s="189">
        <v>1056235</v>
      </c>
      <c r="E17" s="189">
        <v>526000</v>
      </c>
      <c r="F17" s="189">
        <v>526000</v>
      </c>
      <c r="G17" s="228">
        <v>750498.01</v>
      </c>
      <c r="H17" s="228">
        <v>846000</v>
      </c>
      <c r="I17" s="142">
        <v>846000</v>
      </c>
      <c r="J17" s="231">
        <v>533000</v>
      </c>
    </row>
    <row r="18" spans="1:10" ht="64.5" customHeight="1">
      <c r="A18" s="174" t="s">
        <v>10</v>
      </c>
      <c r="B18" s="182" t="s">
        <v>275</v>
      </c>
      <c r="C18" s="104" t="s">
        <v>41</v>
      </c>
      <c r="D18" s="189">
        <v>4587580</v>
      </c>
      <c r="E18" s="189">
        <v>5243868.92</v>
      </c>
      <c r="F18" s="189">
        <v>5043073.92</v>
      </c>
      <c r="G18" s="228">
        <v>4282433.09</v>
      </c>
      <c r="H18" s="228">
        <v>3520069.46</v>
      </c>
      <c r="I18" s="142">
        <v>951570.06</v>
      </c>
      <c r="J18" s="231">
        <v>1011523.7</v>
      </c>
    </row>
    <row r="19" spans="1:10" ht="24.75" customHeight="1">
      <c r="A19" s="174"/>
      <c r="B19" s="183" t="s">
        <v>276</v>
      </c>
      <c r="C19" s="190"/>
      <c r="D19" s="143">
        <f aca="true" t="shared" si="4" ref="D19:J19">D16+D17</f>
        <v>5223456.17</v>
      </c>
      <c r="E19" s="143">
        <f t="shared" si="4"/>
        <v>5719989.47</v>
      </c>
      <c r="F19" s="143">
        <f t="shared" si="4"/>
        <v>5171095.2</v>
      </c>
      <c r="G19" s="143">
        <f t="shared" si="4"/>
        <v>5576113.399999999</v>
      </c>
      <c r="H19" s="232">
        <f t="shared" si="4"/>
        <v>6292581.8</v>
      </c>
      <c r="I19" s="232">
        <f t="shared" si="4"/>
        <v>5215268.8</v>
      </c>
      <c r="J19" s="232">
        <f t="shared" si="4"/>
        <v>5401773.18</v>
      </c>
    </row>
    <row r="20" spans="1:10" ht="15" customHeight="1">
      <c r="A20" s="174" t="s">
        <v>1</v>
      </c>
      <c r="B20" s="175" t="s">
        <v>23</v>
      </c>
      <c r="C20" s="104" t="s">
        <v>42</v>
      </c>
      <c r="D20" s="162"/>
      <c r="E20" s="162"/>
      <c r="F20" s="162"/>
      <c r="G20" s="226"/>
      <c r="H20" s="229"/>
      <c r="I20" s="142"/>
      <c r="J20" s="231"/>
    </row>
    <row r="21" spans="1:10" ht="13.5" customHeight="1">
      <c r="A21" s="174" t="s">
        <v>13</v>
      </c>
      <c r="B21" s="175" t="s">
        <v>94</v>
      </c>
      <c r="C21" s="104" t="s">
        <v>43</v>
      </c>
      <c r="D21" s="162"/>
      <c r="E21" s="162"/>
      <c r="F21" s="162"/>
      <c r="G21" s="226"/>
      <c r="H21" s="229"/>
      <c r="I21" s="240"/>
      <c r="J21" s="231"/>
    </row>
    <row r="22" spans="1:10" ht="15" customHeight="1">
      <c r="A22" s="174" t="s">
        <v>16</v>
      </c>
      <c r="B22" s="175" t="s">
        <v>17</v>
      </c>
      <c r="C22" s="104" t="s">
        <v>22</v>
      </c>
      <c r="D22" s="162"/>
      <c r="E22" s="162"/>
      <c r="F22" s="162"/>
      <c r="G22" s="226"/>
      <c r="H22" s="229"/>
      <c r="I22" s="240"/>
      <c r="J22" s="231"/>
    </row>
    <row r="23" spans="1:10" ht="14.25" customHeight="1">
      <c r="A23" s="174" t="s">
        <v>19</v>
      </c>
      <c r="B23" s="175" t="s">
        <v>95</v>
      </c>
      <c r="C23" s="104" t="s">
        <v>26</v>
      </c>
      <c r="D23" s="162"/>
      <c r="E23" s="162"/>
      <c r="F23" s="162"/>
      <c r="G23" s="226"/>
      <c r="H23" s="229"/>
      <c r="I23" s="240"/>
      <c r="J23" s="231"/>
    </row>
    <row r="24" spans="1:10" ht="15" customHeight="1">
      <c r="A24" s="174" t="s">
        <v>25</v>
      </c>
      <c r="B24" s="175" t="s">
        <v>40</v>
      </c>
      <c r="C24" s="104" t="s">
        <v>96</v>
      </c>
      <c r="D24" s="162"/>
      <c r="E24" s="162"/>
      <c r="F24" s="162"/>
      <c r="G24" s="226"/>
      <c r="H24" s="229"/>
      <c r="I24" s="240"/>
      <c r="J24" s="231"/>
    </row>
    <row r="25" spans="1:10" ht="19.5" customHeight="1" thickBot="1">
      <c r="A25" s="172" t="s">
        <v>38</v>
      </c>
      <c r="B25" s="173" t="s">
        <v>39</v>
      </c>
      <c r="C25" s="191" t="s">
        <v>24</v>
      </c>
      <c r="D25" s="189"/>
      <c r="E25" s="189"/>
      <c r="F25" s="189"/>
      <c r="G25" s="226"/>
      <c r="H25" s="229"/>
      <c r="I25" s="240"/>
      <c r="J25" s="231"/>
    </row>
    <row r="26" spans="1:10" ht="19.5" customHeight="1" thickBot="1">
      <c r="A26" s="408" t="s">
        <v>97</v>
      </c>
      <c r="B26" s="409"/>
      <c r="C26" s="191"/>
      <c r="D26" s="142">
        <f>D27+D28</f>
        <v>1672376.42</v>
      </c>
      <c r="E26" s="142">
        <v>1672376.42</v>
      </c>
      <c r="F26" s="142">
        <v>1672376.42</v>
      </c>
      <c r="G26" s="227">
        <f>G27+G28+G29</f>
        <v>1646690.28</v>
      </c>
      <c r="H26" s="228">
        <f>H27+H28+H29</f>
        <v>1646690.28</v>
      </c>
      <c r="I26" s="228">
        <f>I27+I28+I29+I30</f>
        <v>1905960.28</v>
      </c>
      <c r="J26" s="228">
        <f>J27+J28+J29+J30</f>
        <v>1921376.42</v>
      </c>
    </row>
    <row r="27" spans="1:10" ht="19.5" customHeight="1">
      <c r="A27" s="184" t="s">
        <v>8</v>
      </c>
      <c r="B27" s="185" t="s">
        <v>44</v>
      </c>
      <c r="C27" s="191" t="s">
        <v>28</v>
      </c>
      <c r="D27" s="189">
        <v>1374974.7</v>
      </c>
      <c r="E27" s="189">
        <v>1374974.7</v>
      </c>
      <c r="F27" s="189">
        <v>1374974.7</v>
      </c>
      <c r="G27" s="189">
        <v>1368238.56</v>
      </c>
      <c r="H27" s="229">
        <v>1368238.56</v>
      </c>
      <c r="I27" s="142">
        <v>1627508.56</v>
      </c>
      <c r="J27" s="231">
        <v>1642924.7</v>
      </c>
    </row>
    <row r="28" spans="1:10" ht="19.5" customHeight="1">
      <c r="A28" s="174" t="s">
        <v>9</v>
      </c>
      <c r="B28" s="175" t="s">
        <v>27</v>
      </c>
      <c r="C28" s="191" t="s">
        <v>28</v>
      </c>
      <c r="D28" s="189">
        <v>297401.72</v>
      </c>
      <c r="E28" s="207">
        <v>52151.72</v>
      </c>
      <c r="F28" s="189">
        <v>52151.72</v>
      </c>
      <c r="G28" s="229">
        <v>33201.72</v>
      </c>
      <c r="H28" s="229">
        <v>33201.72</v>
      </c>
      <c r="I28" s="142">
        <v>33201.72</v>
      </c>
      <c r="J28" s="231">
        <v>33201.72</v>
      </c>
    </row>
    <row r="29" spans="1:10" ht="84" customHeight="1">
      <c r="A29" s="174" t="s">
        <v>10</v>
      </c>
      <c r="B29" s="182" t="s">
        <v>277</v>
      </c>
      <c r="C29" s="191" t="s">
        <v>48</v>
      </c>
      <c r="D29" s="189"/>
      <c r="E29" s="189">
        <v>245250</v>
      </c>
      <c r="F29" s="189">
        <v>245250</v>
      </c>
      <c r="G29" s="225">
        <v>245250</v>
      </c>
      <c r="H29" s="229">
        <v>245250</v>
      </c>
      <c r="I29" s="142">
        <v>245250</v>
      </c>
      <c r="J29" s="231">
        <v>245250</v>
      </c>
    </row>
    <row r="30" spans="1:10" ht="14.25" customHeight="1">
      <c r="A30" s="174" t="s">
        <v>1</v>
      </c>
      <c r="B30" s="175" t="s">
        <v>45</v>
      </c>
      <c r="C30" s="191" t="s">
        <v>36</v>
      </c>
      <c r="D30" s="189"/>
      <c r="E30" s="189"/>
      <c r="F30" s="189"/>
      <c r="G30" s="213"/>
      <c r="H30" s="229"/>
      <c r="I30" s="142"/>
      <c r="J30" s="231"/>
    </row>
    <row r="31" spans="1:10" ht="15" customHeight="1">
      <c r="A31" s="174" t="s">
        <v>13</v>
      </c>
      <c r="B31" s="175" t="s">
        <v>46</v>
      </c>
      <c r="C31" s="191" t="s">
        <v>30</v>
      </c>
      <c r="D31" s="189"/>
      <c r="E31" s="189"/>
      <c r="F31" s="189"/>
      <c r="G31" s="213"/>
      <c r="H31" s="229"/>
      <c r="I31" s="142"/>
      <c r="J31" s="231"/>
    </row>
    <row r="32" spans="1:10" ht="16.5" customHeight="1">
      <c r="A32" s="174" t="s">
        <v>16</v>
      </c>
      <c r="B32" s="175" t="s">
        <v>18</v>
      </c>
      <c r="C32" s="191" t="s">
        <v>31</v>
      </c>
      <c r="D32" s="189"/>
      <c r="E32" s="189"/>
      <c r="F32" s="189"/>
      <c r="G32" s="213"/>
      <c r="H32" s="229"/>
      <c r="I32" s="240"/>
      <c r="J32" s="231"/>
    </row>
    <row r="33" spans="1:10" ht="14.25" customHeight="1">
      <c r="A33" s="174" t="s">
        <v>19</v>
      </c>
      <c r="B33" s="186" t="s">
        <v>47</v>
      </c>
      <c r="C33" s="191" t="s">
        <v>32</v>
      </c>
      <c r="D33" s="189"/>
      <c r="E33" s="189"/>
      <c r="F33" s="189"/>
      <c r="G33" s="213"/>
      <c r="H33" s="229"/>
      <c r="I33" s="240"/>
      <c r="J33" s="231"/>
    </row>
    <row r="34" spans="1:10" ht="19.5" customHeight="1" thickBot="1">
      <c r="A34" s="187" t="s">
        <v>25</v>
      </c>
      <c r="B34" s="188" t="s">
        <v>33</v>
      </c>
      <c r="C34" s="104" t="s">
        <v>29</v>
      </c>
      <c r="D34" s="162"/>
      <c r="E34" s="162"/>
      <c r="F34" s="162"/>
      <c r="G34" s="213"/>
      <c r="H34" s="229"/>
      <c r="I34" s="240"/>
      <c r="J34" s="231"/>
    </row>
    <row r="35" spans="1:6" ht="19.5" customHeight="1">
      <c r="A35" s="412"/>
      <c r="B35" s="405"/>
      <c r="C35" s="405"/>
      <c r="D35" s="405"/>
      <c r="E35" s="405"/>
      <c r="F35" s="405"/>
    </row>
    <row r="36" ht="12.75">
      <c r="A36" s="2"/>
    </row>
    <row r="37" spans="1:2" ht="14.25">
      <c r="A37" s="2" t="s">
        <v>99</v>
      </c>
      <c r="B37" s="1" t="s">
        <v>98</v>
      </c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0">
    <mergeCell ref="A35:F35"/>
    <mergeCell ref="A26:B26"/>
    <mergeCell ref="E6:E7"/>
    <mergeCell ref="D6:D7"/>
    <mergeCell ref="A1:C1"/>
    <mergeCell ref="A2:H2"/>
    <mergeCell ref="H6:H7"/>
    <mergeCell ref="A15:B15"/>
    <mergeCell ref="G6:G7"/>
    <mergeCell ref="F6:F7"/>
  </mergeCells>
  <printOptions horizontalCentered="1" verticalCentered="1"/>
  <pageMargins left="0.16" right="0.16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Miejskiej w Jezioranach nr  XXXVI/415  /2010
z dnia 6 października  2010r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421" t="s">
        <v>253</v>
      </c>
      <c r="B1" s="421"/>
      <c r="C1" s="421"/>
      <c r="D1" s="421"/>
      <c r="E1" s="421"/>
      <c r="F1" s="421"/>
    </row>
    <row r="2" spans="5:6" ht="19.5" customHeight="1">
      <c r="E2" s="214"/>
      <c r="F2" s="214"/>
    </row>
    <row r="3" spans="5:8" ht="19.5" customHeight="1">
      <c r="E3" s="1"/>
      <c r="H3" s="34" t="s">
        <v>35</v>
      </c>
    </row>
    <row r="4" spans="1:8" ht="18.75" customHeight="1">
      <c r="A4" s="428" t="s">
        <v>49</v>
      </c>
      <c r="B4" s="428" t="s">
        <v>2</v>
      </c>
      <c r="C4" s="428" t="s">
        <v>3</v>
      </c>
      <c r="D4" s="428" t="s">
        <v>86</v>
      </c>
      <c r="E4" s="428" t="s">
        <v>254</v>
      </c>
      <c r="F4" s="425" t="s">
        <v>255</v>
      </c>
      <c r="G4" s="426"/>
      <c r="H4" s="427"/>
    </row>
    <row r="5" spans="1:8" ht="18.75" customHeight="1">
      <c r="A5" s="430"/>
      <c r="B5" s="430"/>
      <c r="C5" s="430"/>
      <c r="D5" s="430"/>
      <c r="E5" s="429"/>
      <c r="F5" s="215" t="s">
        <v>256</v>
      </c>
      <c r="G5" s="215" t="s">
        <v>257</v>
      </c>
      <c r="H5" s="215" t="s">
        <v>258</v>
      </c>
    </row>
    <row r="6" spans="1:8" s="217" customFormat="1" ht="7.5" customHeight="1">
      <c r="A6" s="216">
        <v>1</v>
      </c>
      <c r="B6" s="216">
        <v>2</v>
      </c>
      <c r="C6" s="216">
        <v>3</v>
      </c>
      <c r="D6" s="216">
        <v>4</v>
      </c>
      <c r="E6" s="216">
        <v>5</v>
      </c>
      <c r="F6" s="216">
        <v>6</v>
      </c>
      <c r="G6" s="216">
        <v>7</v>
      </c>
      <c r="H6" s="216">
        <v>8</v>
      </c>
    </row>
    <row r="7" spans="1:8" ht="21" customHeight="1">
      <c r="A7" s="414" t="s">
        <v>259</v>
      </c>
      <c r="B7" s="415"/>
      <c r="C7" s="415"/>
      <c r="D7" s="415"/>
      <c r="E7" s="415"/>
      <c r="F7" s="415"/>
      <c r="G7" s="415"/>
      <c r="H7" s="416"/>
    </row>
    <row r="8" spans="1:8" ht="19.5" customHeight="1">
      <c r="A8" s="218">
        <v>1</v>
      </c>
      <c r="B8" s="218">
        <v>921</v>
      </c>
      <c r="C8" s="218">
        <v>92109</v>
      </c>
      <c r="D8" s="218">
        <v>2480</v>
      </c>
      <c r="E8" s="218" t="s">
        <v>260</v>
      </c>
      <c r="F8" s="219">
        <v>0</v>
      </c>
      <c r="G8" s="219">
        <v>549882</v>
      </c>
      <c r="H8" s="219">
        <v>0</v>
      </c>
    </row>
    <row r="9" spans="1:8" ht="19.5" customHeight="1">
      <c r="A9" s="218">
        <v>2</v>
      </c>
      <c r="B9" s="218">
        <v>921</v>
      </c>
      <c r="C9" s="218">
        <v>92116</v>
      </c>
      <c r="D9" s="218">
        <v>2480</v>
      </c>
      <c r="E9" s="218" t="s">
        <v>261</v>
      </c>
      <c r="F9" s="219">
        <v>0</v>
      </c>
      <c r="G9" s="219">
        <v>204951</v>
      </c>
      <c r="H9" s="219">
        <v>0</v>
      </c>
    </row>
    <row r="10" spans="1:8" ht="19.5" customHeight="1">
      <c r="A10" s="218">
        <v>3</v>
      </c>
      <c r="B10" s="218">
        <v>921</v>
      </c>
      <c r="C10" s="218">
        <v>92109</v>
      </c>
      <c r="D10" s="218">
        <v>2488</v>
      </c>
      <c r="E10" s="218" t="s">
        <v>260</v>
      </c>
      <c r="F10" s="219">
        <v>0</v>
      </c>
      <c r="G10" s="219">
        <v>10241.23</v>
      </c>
      <c r="H10" s="219">
        <v>0</v>
      </c>
    </row>
    <row r="11" spans="1:8" ht="19.5" customHeight="1">
      <c r="A11" s="218">
        <v>4</v>
      </c>
      <c r="B11" s="218">
        <v>921</v>
      </c>
      <c r="C11" s="218">
        <v>92109</v>
      </c>
      <c r="D11" s="218">
        <v>2489</v>
      </c>
      <c r="E11" s="218" t="s">
        <v>260</v>
      </c>
      <c r="F11" s="219">
        <v>0</v>
      </c>
      <c r="G11" s="219">
        <v>7607.77</v>
      </c>
      <c r="H11" s="219">
        <v>0</v>
      </c>
    </row>
    <row r="12" spans="1:8" ht="19.5" customHeight="1">
      <c r="A12" s="218">
        <v>5</v>
      </c>
      <c r="B12" s="218">
        <v>921</v>
      </c>
      <c r="C12" s="218">
        <v>92109</v>
      </c>
      <c r="D12" s="218">
        <v>6220</v>
      </c>
      <c r="E12" s="218" t="s">
        <v>260</v>
      </c>
      <c r="F12" s="219">
        <v>0</v>
      </c>
      <c r="G12" s="219">
        <v>0</v>
      </c>
      <c r="H12" s="219">
        <v>56000</v>
      </c>
    </row>
    <row r="13" spans="1:8" ht="19.5" customHeight="1">
      <c r="A13" s="218">
        <v>6</v>
      </c>
      <c r="B13" s="218">
        <v>921</v>
      </c>
      <c r="C13" s="218">
        <v>92109</v>
      </c>
      <c r="D13" s="218">
        <v>6228</v>
      </c>
      <c r="E13" s="218" t="s">
        <v>260</v>
      </c>
      <c r="F13" s="219">
        <v>0</v>
      </c>
      <c r="G13" s="219">
        <v>0</v>
      </c>
      <c r="H13" s="219">
        <v>256367.13</v>
      </c>
    </row>
    <row r="14" spans="1:8" ht="19.5" customHeight="1">
      <c r="A14" s="218">
        <v>7</v>
      </c>
      <c r="B14" s="218">
        <v>921</v>
      </c>
      <c r="C14" s="218">
        <v>92109</v>
      </c>
      <c r="D14" s="218">
        <v>6229</v>
      </c>
      <c r="E14" s="218" t="s">
        <v>260</v>
      </c>
      <c r="F14" s="219">
        <v>0</v>
      </c>
      <c r="G14" s="219">
        <v>0</v>
      </c>
      <c r="H14" s="219">
        <v>160656.73</v>
      </c>
    </row>
    <row r="15" spans="1:8" ht="19.5" customHeight="1">
      <c r="A15" s="420"/>
      <c r="B15" s="267"/>
      <c r="C15" s="267"/>
      <c r="D15" s="267"/>
      <c r="E15" s="218" t="s">
        <v>262</v>
      </c>
      <c r="F15" s="219">
        <f>F8+F9+F10+F11+F12+F13+F14</f>
        <v>0</v>
      </c>
      <c r="G15" s="219">
        <f>G8+G9+G10+G11+G12+G13+G14</f>
        <v>772682</v>
      </c>
      <c r="H15" s="219">
        <f>H8+H9+H10+H11+H12+H13+H14</f>
        <v>473023.86</v>
      </c>
    </row>
    <row r="16" spans="1:8" ht="21" customHeight="1">
      <c r="A16" s="417" t="s">
        <v>263</v>
      </c>
      <c r="B16" s="418"/>
      <c r="C16" s="418"/>
      <c r="D16" s="418"/>
      <c r="E16" s="418"/>
      <c r="F16" s="418"/>
      <c r="G16" s="418"/>
      <c r="H16" s="419"/>
    </row>
    <row r="17" spans="1:8" s="222" customFormat="1" ht="19.5" customHeight="1">
      <c r="A17" s="220">
        <v>1</v>
      </c>
      <c r="B17" s="220">
        <v>801</v>
      </c>
      <c r="C17" s="220">
        <v>80104</v>
      </c>
      <c r="D17" s="220">
        <v>2540</v>
      </c>
      <c r="E17" s="220" t="s">
        <v>264</v>
      </c>
      <c r="F17" s="221">
        <v>0</v>
      </c>
      <c r="G17" s="221">
        <v>210487</v>
      </c>
      <c r="H17" s="221">
        <v>0</v>
      </c>
    </row>
    <row r="18" spans="1:8" s="222" customFormat="1" ht="19.5" customHeight="1">
      <c r="A18" s="220">
        <v>2</v>
      </c>
      <c r="B18" s="220">
        <v>921</v>
      </c>
      <c r="C18" s="220">
        <v>92120</v>
      </c>
      <c r="D18" s="220">
        <v>2720</v>
      </c>
      <c r="E18" s="220" t="s">
        <v>265</v>
      </c>
      <c r="F18" s="221">
        <v>0</v>
      </c>
      <c r="G18" s="221">
        <v>0</v>
      </c>
      <c r="H18" s="221">
        <v>20000</v>
      </c>
    </row>
    <row r="19" spans="1:8" s="222" customFormat="1" ht="19.5" customHeight="1">
      <c r="A19" s="220">
        <v>3</v>
      </c>
      <c r="B19" s="220">
        <v>851</v>
      </c>
      <c r="C19" s="220">
        <v>85154</v>
      </c>
      <c r="D19" s="220">
        <v>2820</v>
      </c>
      <c r="E19" s="220" t="s">
        <v>266</v>
      </c>
      <c r="F19" s="221">
        <v>0</v>
      </c>
      <c r="G19" s="221">
        <v>0</v>
      </c>
      <c r="H19" s="221">
        <v>16000</v>
      </c>
    </row>
    <row r="20" spans="1:8" s="222" customFormat="1" ht="19.5" customHeight="1">
      <c r="A20" s="220">
        <v>4</v>
      </c>
      <c r="B20" s="220">
        <v>852</v>
      </c>
      <c r="C20" s="220">
        <v>85295</v>
      </c>
      <c r="D20" s="220">
        <v>2830</v>
      </c>
      <c r="E20" s="220" t="s">
        <v>267</v>
      </c>
      <c r="F20" s="221">
        <v>0</v>
      </c>
      <c r="G20" s="221">
        <v>0</v>
      </c>
      <c r="H20" s="221">
        <v>4000</v>
      </c>
    </row>
    <row r="21" spans="1:8" s="222" customFormat="1" ht="19.5" customHeight="1">
      <c r="A21" s="220">
        <v>6</v>
      </c>
      <c r="B21" s="220">
        <v>926</v>
      </c>
      <c r="C21" s="220">
        <v>92605</v>
      </c>
      <c r="D21" s="220">
        <v>2830</v>
      </c>
      <c r="E21" s="220" t="s">
        <v>268</v>
      </c>
      <c r="F21" s="221">
        <v>0</v>
      </c>
      <c r="G21" s="221">
        <v>0</v>
      </c>
      <c r="H21" s="221">
        <v>51414.37</v>
      </c>
    </row>
    <row r="22" spans="1:8" ht="19.5" customHeight="1">
      <c r="A22" s="420"/>
      <c r="B22" s="267"/>
      <c r="C22" s="267"/>
      <c r="D22" s="267"/>
      <c r="E22" s="218" t="s">
        <v>262</v>
      </c>
      <c r="F22" s="219">
        <f>F17+F18+F19+F20+F21</f>
        <v>0</v>
      </c>
      <c r="G22" s="219">
        <f>G17+G18+G19+G20+G21</f>
        <v>210487</v>
      </c>
      <c r="H22" s="219">
        <f>H17+H18+H19+H20+H21</f>
        <v>91414.37</v>
      </c>
    </row>
    <row r="23" spans="1:8" ht="19.5" customHeight="1">
      <c r="A23" s="422" t="s">
        <v>269</v>
      </c>
      <c r="B23" s="423"/>
      <c r="C23" s="423"/>
      <c r="D23" s="423"/>
      <c r="E23" s="424"/>
      <c r="F23" s="223">
        <f>F15+F22</f>
        <v>0</v>
      </c>
      <c r="G23" s="223">
        <f>G15+G22</f>
        <v>983169</v>
      </c>
      <c r="H23" s="223">
        <f>H15+H22</f>
        <v>564438.23</v>
      </c>
    </row>
    <row r="26" ht="14.25">
      <c r="A26" s="224" t="s">
        <v>270</v>
      </c>
    </row>
  </sheetData>
  <sheetProtection/>
  <mergeCells count="12">
    <mergeCell ref="B4:B5"/>
    <mergeCell ref="A4:A5"/>
    <mergeCell ref="A7:H7"/>
    <mergeCell ref="A16:H16"/>
    <mergeCell ref="A15:D15"/>
    <mergeCell ref="A22:D22"/>
    <mergeCell ref="A1:F1"/>
    <mergeCell ref="A23:E23"/>
    <mergeCell ref="F4:H4"/>
    <mergeCell ref="E4:E5"/>
    <mergeCell ref="D4:D5"/>
    <mergeCell ref="C4:C5"/>
  </mergeCells>
  <printOptions horizontalCentered="1"/>
  <pageMargins left="0.3937007874015748" right="0.3937007874015748" top="0.64" bottom="0.984251968503937" header="0.22" footer="0.5118110236220472"/>
  <pageSetup horizontalDpi="600" verticalDpi="600" orientation="landscape" paperSize="9" scale="95" r:id="rId1"/>
  <headerFooter alignWithMargins="0">
    <oddHeader>&amp;R&amp;9Załącznik nr 7 
do uchwały Rady Miejskiej w Jezioranach  nr XXXVI/ 415 /2010
z dnia 6 października  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view="pageLayout" workbookViewId="0" topLeftCell="A1">
      <selection activeCell="F24" sqref="F24:M24"/>
    </sheetView>
  </sheetViews>
  <sheetFormatPr defaultColWidth="9.00390625" defaultRowHeight="12.75"/>
  <cols>
    <col min="1" max="1" width="4.75390625" style="0" bestFit="1" customWidth="1"/>
    <col min="2" max="2" width="18.875" style="0" customWidth="1"/>
    <col min="3" max="3" width="12.125" style="0" customWidth="1"/>
    <col min="4" max="4" width="13.25390625" style="0" customWidth="1"/>
    <col min="5" max="5" width="11.125" style="0" customWidth="1"/>
    <col min="6" max="6" width="11.00390625" style="0" customWidth="1"/>
    <col min="7" max="7" width="10.625" style="0" customWidth="1"/>
    <col min="8" max="8" width="10.75390625" style="0" customWidth="1"/>
    <col min="9" max="9" width="11.125" style="0" customWidth="1"/>
    <col min="10" max="10" width="8.75390625" style="0" customWidth="1"/>
    <col min="11" max="12" width="8.875" style="0" customWidth="1"/>
    <col min="13" max="13" width="9.00390625" style="0" customWidth="1"/>
    <col min="14" max="14" width="11.25390625" style="0" bestFit="1" customWidth="1"/>
  </cols>
  <sheetData>
    <row r="1" spans="1:13" ht="18">
      <c r="A1" s="434" t="s">
        <v>147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1:13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3.5" thickBot="1">
      <c r="A3" s="3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4" t="s">
        <v>35</v>
      </c>
    </row>
    <row r="4" spans="1:13" ht="15.75" customHeight="1" thickBot="1">
      <c r="A4" s="36"/>
      <c r="B4" s="16"/>
      <c r="C4" s="16"/>
      <c r="D4" s="431" t="s">
        <v>102</v>
      </c>
      <c r="E4" s="432"/>
      <c r="F4" s="432"/>
      <c r="G4" s="432"/>
      <c r="H4" s="432"/>
      <c r="I4" s="432"/>
      <c r="J4" s="432"/>
      <c r="K4" s="432"/>
      <c r="L4" s="432"/>
      <c r="M4" s="433"/>
    </row>
    <row r="5" spans="1:13" ht="15.75" customHeight="1">
      <c r="A5" s="40"/>
      <c r="B5" s="35" t="s">
        <v>103</v>
      </c>
      <c r="C5" s="35" t="s">
        <v>237</v>
      </c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.75" customHeight="1">
      <c r="A6" s="40"/>
      <c r="B6" s="35"/>
      <c r="C6" s="35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.75" customHeight="1">
      <c r="A7" s="35" t="s">
        <v>88</v>
      </c>
      <c r="B7" s="35" t="s">
        <v>104</v>
      </c>
      <c r="C7" s="35" t="s">
        <v>105</v>
      </c>
      <c r="D7" s="35">
        <v>2010</v>
      </c>
      <c r="E7" s="35">
        <v>2011</v>
      </c>
      <c r="F7" s="35">
        <v>2012</v>
      </c>
      <c r="G7" s="35">
        <v>2013</v>
      </c>
      <c r="H7" s="35">
        <v>2014</v>
      </c>
      <c r="I7" s="35">
        <v>2015</v>
      </c>
      <c r="J7" s="35">
        <v>2016</v>
      </c>
      <c r="K7" s="35">
        <v>2017</v>
      </c>
      <c r="L7" s="35">
        <v>2018</v>
      </c>
      <c r="M7" s="35">
        <v>2019</v>
      </c>
    </row>
    <row r="8" spans="1:13" ht="15.75" customHeight="1">
      <c r="A8" s="40"/>
      <c r="B8" s="41"/>
      <c r="C8" s="35" t="s">
        <v>148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5.75" customHeight="1" thickBot="1">
      <c r="A9" s="40"/>
      <c r="B9" s="41"/>
      <c r="C9" s="35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7.5" customHeight="1" thickBo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/>
      <c r="G10" s="17"/>
      <c r="H10" s="17"/>
      <c r="I10" s="17"/>
      <c r="J10" s="17"/>
      <c r="K10" s="17"/>
      <c r="L10" s="17"/>
      <c r="M10" s="17">
        <v>6</v>
      </c>
    </row>
    <row r="11" spans="1:13" ht="22.5" customHeight="1">
      <c r="A11" s="18" t="s">
        <v>8</v>
      </c>
      <c r="B11" s="139" t="s">
        <v>106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1:13" ht="19.5" customHeight="1">
      <c r="A12" s="19" t="s">
        <v>9</v>
      </c>
      <c r="B12" s="123" t="s">
        <v>14</v>
      </c>
      <c r="C12" s="120">
        <f>C23-C13</f>
        <v>7866124.899999999</v>
      </c>
      <c r="D12" s="120">
        <f>D23-D13</f>
        <v>7335373.16</v>
      </c>
      <c r="E12" s="120">
        <f aca="true" t="shared" si="0" ref="E12:K12">E23-E13</f>
        <v>5446767</v>
      </c>
      <c r="F12" s="120">
        <f t="shared" si="0"/>
        <v>3662503</v>
      </c>
      <c r="G12" s="120">
        <f t="shared" si="0"/>
        <v>2078879</v>
      </c>
      <c r="H12" s="120">
        <f t="shared" si="0"/>
        <v>932255</v>
      </c>
      <c r="I12" s="120">
        <f t="shared" si="0"/>
        <v>178631</v>
      </c>
      <c r="J12" s="132">
        <f t="shared" si="0"/>
        <v>-395000</v>
      </c>
      <c r="K12" s="132">
        <f t="shared" si="0"/>
        <v>-300000</v>
      </c>
      <c r="L12" s="132">
        <f>L23-L13</f>
        <v>950000</v>
      </c>
      <c r="M12" s="120">
        <f>M23-M13</f>
        <v>0</v>
      </c>
    </row>
    <row r="13" spans="1:13" ht="19.5" customHeight="1">
      <c r="A13" s="19" t="s">
        <v>10</v>
      </c>
      <c r="B13" s="123" t="s">
        <v>15</v>
      </c>
      <c r="C13" s="126">
        <v>2050956.89</v>
      </c>
      <c r="D13" s="120">
        <v>7322629.09</v>
      </c>
      <c r="E13" s="120">
        <v>7026371.02</v>
      </c>
      <c r="F13" s="120">
        <v>6515796.02</v>
      </c>
      <c r="G13" s="120">
        <v>5966583.18</v>
      </c>
      <c r="H13" s="120">
        <v>5080748.35</v>
      </c>
      <c r="I13" s="120">
        <v>4100000</v>
      </c>
      <c r="J13" s="132">
        <v>3300000</v>
      </c>
      <c r="K13" s="132">
        <v>2000000</v>
      </c>
      <c r="L13" s="132">
        <v>0</v>
      </c>
      <c r="M13" s="122">
        <v>0</v>
      </c>
    </row>
    <row r="14" spans="1:13" ht="19.5" customHeight="1">
      <c r="A14" s="19" t="s">
        <v>1</v>
      </c>
      <c r="B14" s="123" t="s">
        <v>107</v>
      </c>
      <c r="C14" s="20"/>
      <c r="D14" s="20"/>
      <c r="E14" s="20"/>
      <c r="F14" s="20"/>
      <c r="G14" s="20"/>
      <c r="H14" s="20"/>
      <c r="I14" s="20"/>
      <c r="J14" s="133"/>
      <c r="K14" s="133"/>
      <c r="L14" s="133"/>
      <c r="M14" s="20"/>
    </row>
    <row r="15" spans="1:13" ht="19.5" customHeight="1">
      <c r="A15" s="18" t="s">
        <v>13</v>
      </c>
      <c r="B15" s="130" t="s">
        <v>108</v>
      </c>
      <c r="C15" s="20"/>
      <c r="D15" s="20"/>
      <c r="E15" s="20"/>
      <c r="F15" s="20"/>
      <c r="G15" s="20"/>
      <c r="H15" s="20"/>
      <c r="I15" s="20"/>
      <c r="J15" s="133"/>
      <c r="K15" s="133"/>
      <c r="L15" s="133"/>
      <c r="M15" s="20"/>
    </row>
    <row r="16" spans="1:13" ht="26.25" customHeight="1">
      <c r="A16" s="18"/>
      <c r="B16" s="131" t="s">
        <v>109</v>
      </c>
      <c r="C16" s="20"/>
      <c r="D16" s="20"/>
      <c r="E16" s="20"/>
      <c r="F16" s="20"/>
      <c r="G16" s="20"/>
      <c r="H16" s="20"/>
      <c r="I16" s="20"/>
      <c r="J16" s="133"/>
      <c r="K16" s="133"/>
      <c r="L16" s="133"/>
      <c r="M16" s="20"/>
    </row>
    <row r="17" spans="1:13" ht="19.5" customHeight="1">
      <c r="A17" s="18"/>
      <c r="B17" s="130" t="s">
        <v>110</v>
      </c>
      <c r="C17" s="20"/>
      <c r="D17" s="20"/>
      <c r="E17" s="20"/>
      <c r="F17" s="20"/>
      <c r="G17" s="20"/>
      <c r="H17" s="20"/>
      <c r="I17" s="20"/>
      <c r="J17" s="133"/>
      <c r="K17" s="133"/>
      <c r="L17" s="133"/>
      <c r="M17" s="20"/>
    </row>
    <row r="18" spans="1:13" ht="19.5" customHeight="1">
      <c r="A18" s="18"/>
      <c r="B18" s="137" t="s">
        <v>111</v>
      </c>
      <c r="C18" s="20"/>
      <c r="D18" s="20"/>
      <c r="E18" s="20"/>
      <c r="F18" s="20"/>
      <c r="G18" s="20"/>
      <c r="H18" s="20"/>
      <c r="I18" s="20"/>
      <c r="J18" s="133"/>
      <c r="K18" s="133"/>
      <c r="L18" s="133"/>
      <c r="M18" s="20"/>
    </row>
    <row r="19" spans="1:13" ht="19.5" customHeight="1">
      <c r="A19" s="18"/>
      <c r="B19" s="137" t="s">
        <v>112</v>
      </c>
      <c r="C19" s="20"/>
      <c r="D19" s="20"/>
      <c r="E19" s="20"/>
      <c r="F19" s="20"/>
      <c r="G19" s="20"/>
      <c r="H19" s="20"/>
      <c r="I19" s="20"/>
      <c r="J19" s="133"/>
      <c r="K19" s="133"/>
      <c r="L19" s="133"/>
      <c r="M19" s="20"/>
    </row>
    <row r="20" spans="1:13" ht="25.5" customHeight="1">
      <c r="A20" s="18"/>
      <c r="B20" s="138" t="s">
        <v>113</v>
      </c>
      <c r="C20" s="20"/>
      <c r="D20" s="20"/>
      <c r="E20" s="20"/>
      <c r="F20" s="20"/>
      <c r="G20" s="20"/>
      <c r="H20" s="20"/>
      <c r="I20" s="20"/>
      <c r="J20" s="133"/>
      <c r="K20" s="133"/>
      <c r="L20" s="133"/>
      <c r="M20" s="20"/>
    </row>
    <row r="21" spans="1:13" ht="19.5" customHeight="1">
      <c r="A21" s="21"/>
      <c r="B21" s="137" t="s">
        <v>114</v>
      </c>
      <c r="C21" s="20"/>
      <c r="D21" s="20"/>
      <c r="E21" s="20"/>
      <c r="F21" s="20"/>
      <c r="G21" s="20"/>
      <c r="H21" s="20"/>
      <c r="I21" s="20"/>
      <c r="J21" s="133"/>
      <c r="K21" s="133"/>
      <c r="L21" s="133"/>
      <c r="M21" s="20"/>
    </row>
    <row r="22" spans="1:13" ht="19.5" customHeight="1">
      <c r="A22" s="22" t="s">
        <v>16</v>
      </c>
      <c r="B22" s="129" t="s">
        <v>81</v>
      </c>
      <c r="C22" s="127">
        <v>19890707.9</v>
      </c>
      <c r="D22" s="127">
        <v>23737703.94</v>
      </c>
      <c r="E22" s="127">
        <v>30000000</v>
      </c>
      <c r="F22" s="127">
        <v>30600000</v>
      </c>
      <c r="G22" s="127">
        <v>29600000</v>
      </c>
      <c r="H22" s="127">
        <v>30600000</v>
      </c>
      <c r="I22" s="127">
        <v>30600000</v>
      </c>
      <c r="J22" s="134">
        <v>30600000</v>
      </c>
      <c r="K22" s="134">
        <v>30600000</v>
      </c>
      <c r="L22" s="134">
        <v>30600000</v>
      </c>
      <c r="M22" s="135">
        <v>30600000</v>
      </c>
    </row>
    <row r="23" spans="1:13" ht="28.5" customHeight="1">
      <c r="A23" s="19" t="s">
        <v>19</v>
      </c>
      <c r="B23" s="131" t="s">
        <v>115</v>
      </c>
      <c r="C23" s="120">
        <v>9917081.79</v>
      </c>
      <c r="D23" s="122">
        <v>14658002.25</v>
      </c>
      <c r="E23" s="120">
        <v>12473138.02</v>
      </c>
      <c r="F23" s="120">
        <v>10178299.02</v>
      </c>
      <c r="G23" s="120">
        <v>8045462.18</v>
      </c>
      <c r="H23" s="120">
        <v>6013003.35</v>
      </c>
      <c r="I23" s="120">
        <v>4278631</v>
      </c>
      <c r="J23" s="132">
        <v>2905000</v>
      </c>
      <c r="K23" s="132">
        <v>1700000</v>
      </c>
      <c r="L23" s="132">
        <v>950000</v>
      </c>
      <c r="M23" s="120">
        <v>0</v>
      </c>
    </row>
    <row r="24" spans="1:13" ht="30.75" customHeight="1" thickBot="1">
      <c r="A24" s="23" t="s">
        <v>25</v>
      </c>
      <c r="B24" s="136" t="s">
        <v>116</v>
      </c>
      <c r="C24" s="98">
        <f aca="true" t="shared" si="1" ref="C24:M24">C23/C22*100</f>
        <v>49.85786247456783</v>
      </c>
      <c r="D24" s="98">
        <f t="shared" si="1"/>
        <v>61.74987390124135</v>
      </c>
      <c r="E24" s="98">
        <f t="shared" si="1"/>
        <v>41.57712673333333</v>
      </c>
      <c r="F24" s="98">
        <f t="shared" si="1"/>
        <v>33.26241509803921</v>
      </c>
      <c r="G24" s="98">
        <f t="shared" si="1"/>
        <v>27.180615472972974</v>
      </c>
      <c r="H24" s="98">
        <f t="shared" si="1"/>
        <v>19.65033774509804</v>
      </c>
      <c r="I24" s="98">
        <f t="shared" si="1"/>
        <v>13.982454248366013</v>
      </c>
      <c r="J24" s="98">
        <f t="shared" si="1"/>
        <v>9.493464052287582</v>
      </c>
      <c r="K24" s="98">
        <f t="shared" si="1"/>
        <v>5.555555555555555</v>
      </c>
      <c r="L24" s="98">
        <f t="shared" si="1"/>
        <v>3.104575163398693</v>
      </c>
      <c r="M24" s="98">
        <f t="shared" si="1"/>
        <v>0</v>
      </c>
    </row>
  </sheetData>
  <sheetProtection/>
  <mergeCells count="2">
    <mergeCell ref="D4:M4"/>
    <mergeCell ref="A1:M1"/>
  </mergeCells>
  <printOptions horizontalCentered="1" verticalCentered="1"/>
  <pageMargins left="0.45" right="0.29" top="0.99" bottom="0.7874015748031497" header="0.5118110236220472" footer="0.5118110236220472"/>
  <pageSetup horizontalDpi="600" verticalDpi="600" orientation="landscape" paperSize="9" r:id="rId1"/>
  <headerFooter alignWithMargins="0">
    <oddHeader>&amp;R&amp;9Załącznik nr 8
do Uchwały Rady Miejskiej w Jezioranach  Nr  XXXVI/415 /2010
z dnia 6 października  2010r.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Layout" zoomScale="75" zoomScaleSheetLayoutView="75" zoomScalePageLayoutView="75" workbookViewId="0" topLeftCell="B1">
      <selection activeCell="B36" sqref="B36:D36"/>
    </sheetView>
  </sheetViews>
  <sheetFormatPr defaultColWidth="9.00390625" defaultRowHeight="12.75"/>
  <cols>
    <col min="1" max="1" width="6.875" style="1" customWidth="1"/>
    <col min="2" max="2" width="23.375" style="1" customWidth="1"/>
    <col min="3" max="3" width="13.125" style="1" customWidth="1"/>
    <col min="4" max="4" width="12.125" style="1" customWidth="1"/>
    <col min="5" max="5" width="12.875" style="1" customWidth="1"/>
    <col min="6" max="6" width="12.375" style="1" customWidth="1"/>
    <col min="7" max="7" width="12.75390625" style="1" customWidth="1"/>
    <col min="8" max="8" width="12.375" style="1" customWidth="1"/>
    <col min="9" max="9" width="12.25390625" style="1" customWidth="1"/>
    <col min="10" max="12" width="13.125" style="1" customWidth="1"/>
    <col min="13" max="13" width="13.00390625" style="1" customWidth="1"/>
    <col min="14" max="14" width="12.75390625" style="1" customWidth="1"/>
    <col min="15" max="15" width="14.875" style="1" customWidth="1"/>
    <col min="16" max="16" width="14.375" style="1" bestFit="1" customWidth="1"/>
    <col min="17" max="16384" width="9.125" style="1" customWidth="1"/>
  </cols>
  <sheetData>
    <row r="1" spans="1:13" ht="18">
      <c r="A1" s="421" t="s">
        <v>278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3:13" ht="13.5" thickBot="1">
      <c r="C2" s="124">
        <f aca="true" t="shared" si="0" ref="C2:L2">C7+C11+C12</f>
        <v>19890638.75</v>
      </c>
      <c r="D2" s="124">
        <f>D7+D11+D12</f>
        <v>24002323.43</v>
      </c>
      <c r="E2" s="124">
        <f t="shared" si="0"/>
        <v>30000000</v>
      </c>
      <c r="F2" s="124">
        <f t="shared" si="0"/>
        <v>30600000</v>
      </c>
      <c r="G2" s="124">
        <f t="shared" si="0"/>
        <v>29600000</v>
      </c>
      <c r="H2" s="124">
        <f t="shared" si="0"/>
        <v>30600000</v>
      </c>
      <c r="I2" s="124">
        <f t="shared" si="0"/>
        <v>30600000</v>
      </c>
      <c r="J2" s="124">
        <f t="shared" si="0"/>
        <v>30600000</v>
      </c>
      <c r="K2" s="124">
        <f t="shared" si="0"/>
        <v>30600000</v>
      </c>
      <c r="L2" s="124">
        <f t="shared" si="0"/>
        <v>30600000</v>
      </c>
      <c r="M2" s="34" t="s">
        <v>35</v>
      </c>
    </row>
    <row r="3" spans="1:13" ht="24.75" customHeight="1" thickBot="1">
      <c r="A3" s="442" t="s">
        <v>88</v>
      </c>
      <c r="B3" s="442" t="s">
        <v>0</v>
      </c>
      <c r="C3" s="440" t="s">
        <v>236</v>
      </c>
      <c r="D3" s="442" t="s">
        <v>149</v>
      </c>
      <c r="E3" s="437" t="s">
        <v>117</v>
      </c>
      <c r="F3" s="438"/>
      <c r="G3" s="438"/>
      <c r="H3" s="438"/>
      <c r="I3" s="438"/>
      <c r="J3" s="438"/>
      <c r="K3" s="438"/>
      <c r="L3" s="438"/>
      <c r="M3" s="439"/>
    </row>
    <row r="4" spans="1:13" ht="26.25" customHeight="1" thickBot="1">
      <c r="A4" s="443"/>
      <c r="B4" s="443"/>
      <c r="C4" s="441"/>
      <c r="D4" s="443"/>
      <c r="E4" s="24">
        <v>2011</v>
      </c>
      <c r="F4" s="24">
        <v>2012</v>
      </c>
      <c r="G4" s="24">
        <v>2013</v>
      </c>
      <c r="H4" s="24">
        <v>2014</v>
      </c>
      <c r="I4" s="24">
        <v>2015</v>
      </c>
      <c r="J4" s="24">
        <v>2016</v>
      </c>
      <c r="K4" s="24">
        <v>2017</v>
      </c>
      <c r="L4" s="24">
        <v>2018</v>
      </c>
      <c r="M4" s="1">
        <v>2019</v>
      </c>
    </row>
    <row r="5" spans="1:13" ht="7.5" customHeight="1" thickBo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/>
      <c r="H5" s="17"/>
      <c r="I5" s="17"/>
      <c r="J5" s="17"/>
      <c r="K5" s="17"/>
      <c r="L5" s="17"/>
      <c r="M5" s="17">
        <v>7</v>
      </c>
    </row>
    <row r="6" spans="1:14" ht="19.5" customHeight="1">
      <c r="A6" s="25" t="s">
        <v>7</v>
      </c>
      <c r="B6" s="163" t="s">
        <v>118</v>
      </c>
      <c r="C6" s="121">
        <v>19890707.9</v>
      </c>
      <c r="D6" s="121">
        <v>23737703.94</v>
      </c>
      <c r="E6" s="121">
        <v>30000000</v>
      </c>
      <c r="F6" s="121">
        <v>30600000</v>
      </c>
      <c r="G6" s="121">
        <v>29600000</v>
      </c>
      <c r="H6" s="121">
        <v>30600000</v>
      </c>
      <c r="I6" s="121">
        <v>30600000</v>
      </c>
      <c r="J6" s="121">
        <v>30600000</v>
      </c>
      <c r="K6" s="121">
        <v>30600000</v>
      </c>
      <c r="L6" s="121">
        <v>30600000</v>
      </c>
      <c r="M6" s="121">
        <v>30600000</v>
      </c>
      <c r="N6" s="79"/>
    </row>
    <row r="7" spans="1:14" ht="19.5" customHeight="1">
      <c r="A7" s="26" t="s">
        <v>119</v>
      </c>
      <c r="B7" s="123" t="s">
        <v>120</v>
      </c>
      <c r="C7" s="122">
        <v>5460573.63</v>
      </c>
      <c r="D7" s="122">
        <v>6895899.57</v>
      </c>
      <c r="E7" s="122">
        <v>7200000</v>
      </c>
      <c r="F7" s="122">
        <v>7500000</v>
      </c>
      <c r="G7" s="122">
        <v>7500000</v>
      </c>
      <c r="H7" s="122">
        <v>7600000</v>
      </c>
      <c r="I7" s="122">
        <v>7600000</v>
      </c>
      <c r="J7" s="122">
        <v>7600000</v>
      </c>
      <c r="K7" s="122">
        <v>7600000</v>
      </c>
      <c r="L7" s="122">
        <v>7600000</v>
      </c>
      <c r="M7" s="122">
        <v>7600000</v>
      </c>
      <c r="N7" s="79"/>
    </row>
    <row r="8" spans="1:14" ht="18.75" customHeight="1">
      <c r="A8" s="26" t="s">
        <v>8</v>
      </c>
      <c r="B8" s="123" t="s">
        <v>202</v>
      </c>
      <c r="C8" s="122">
        <v>2596371.13</v>
      </c>
      <c r="D8" s="122">
        <v>3162450</v>
      </c>
      <c r="E8" s="122">
        <v>3000000</v>
      </c>
      <c r="F8" s="122">
        <v>3500000</v>
      </c>
      <c r="G8" s="122">
        <v>3500000</v>
      </c>
      <c r="H8" s="122">
        <v>4000000</v>
      </c>
      <c r="I8" s="122">
        <v>4000000</v>
      </c>
      <c r="J8" s="122">
        <v>4000000</v>
      </c>
      <c r="K8" s="122">
        <v>4000000</v>
      </c>
      <c r="L8" s="122">
        <v>4000000</v>
      </c>
      <c r="M8" s="122">
        <v>4000000</v>
      </c>
      <c r="N8" s="79"/>
    </row>
    <row r="9" spans="1:14" ht="19.5" customHeight="1">
      <c r="A9" s="26" t="s">
        <v>9</v>
      </c>
      <c r="B9" s="123" t="s">
        <v>121</v>
      </c>
      <c r="C9" s="122">
        <v>221009.4</v>
      </c>
      <c r="D9" s="122">
        <v>1107500</v>
      </c>
      <c r="E9" s="122">
        <v>1200000</v>
      </c>
      <c r="F9" s="122">
        <v>1300000</v>
      </c>
      <c r="G9" s="122">
        <v>1300000</v>
      </c>
      <c r="H9" s="122">
        <v>1450000</v>
      </c>
      <c r="I9" s="122">
        <v>1450000</v>
      </c>
      <c r="J9" s="122">
        <v>1450000</v>
      </c>
      <c r="K9" s="122">
        <v>1450000</v>
      </c>
      <c r="L9" s="122">
        <v>1450000</v>
      </c>
      <c r="M9" s="122">
        <v>1450000</v>
      </c>
      <c r="N9" s="79"/>
    </row>
    <row r="10" spans="1:14" ht="19.5" customHeight="1">
      <c r="A10" s="25" t="s">
        <v>10</v>
      </c>
      <c r="B10" s="164" t="s">
        <v>122</v>
      </c>
      <c r="C10" s="121">
        <v>1715000</v>
      </c>
      <c r="D10" s="121">
        <v>1459700</v>
      </c>
      <c r="E10" s="121">
        <v>1750000</v>
      </c>
      <c r="F10" s="121">
        <v>1800000</v>
      </c>
      <c r="G10" s="121">
        <v>1800000</v>
      </c>
      <c r="H10" s="121">
        <v>2000000</v>
      </c>
      <c r="I10" s="121">
        <v>2000000</v>
      </c>
      <c r="J10" s="121">
        <v>2000000</v>
      </c>
      <c r="K10" s="121">
        <v>2000000</v>
      </c>
      <c r="L10" s="121">
        <v>2000000</v>
      </c>
      <c r="M10" s="121">
        <v>2000000</v>
      </c>
      <c r="N10" s="79"/>
    </row>
    <row r="11" spans="1:14" ht="19.5" customHeight="1">
      <c r="A11" s="25" t="s">
        <v>123</v>
      </c>
      <c r="B11" s="123" t="s">
        <v>124</v>
      </c>
      <c r="C11" s="122">
        <v>9688837</v>
      </c>
      <c r="D11" s="122">
        <v>9468028</v>
      </c>
      <c r="E11" s="122">
        <v>9600000</v>
      </c>
      <c r="F11" s="122">
        <v>9500000</v>
      </c>
      <c r="G11" s="122">
        <v>9500000</v>
      </c>
      <c r="H11" s="122">
        <v>10000000</v>
      </c>
      <c r="I11" s="122">
        <v>10000000</v>
      </c>
      <c r="J11" s="122">
        <v>10000000</v>
      </c>
      <c r="K11" s="122">
        <v>10000000</v>
      </c>
      <c r="L11" s="122">
        <v>10000000</v>
      </c>
      <c r="M11" s="122">
        <v>10000000</v>
      </c>
      <c r="N11" s="79"/>
    </row>
    <row r="12" spans="1:14" ht="24.75" customHeight="1">
      <c r="A12" s="25" t="s">
        <v>125</v>
      </c>
      <c r="B12" s="131" t="s">
        <v>282</v>
      </c>
      <c r="C12" s="122">
        <v>4741228.12</v>
      </c>
      <c r="D12" s="122">
        <v>7638395.86</v>
      </c>
      <c r="E12" s="122">
        <v>13200000</v>
      </c>
      <c r="F12" s="122">
        <v>13600000</v>
      </c>
      <c r="G12" s="122">
        <v>12600000</v>
      </c>
      <c r="H12" s="122">
        <v>13000000</v>
      </c>
      <c r="I12" s="122">
        <v>13000000</v>
      </c>
      <c r="J12" s="122">
        <v>13000000</v>
      </c>
      <c r="K12" s="122">
        <v>13000000</v>
      </c>
      <c r="L12" s="122">
        <v>13000000</v>
      </c>
      <c r="M12" s="122">
        <v>13000000</v>
      </c>
      <c r="N12" s="79"/>
    </row>
    <row r="13" spans="1:14" ht="19.5" customHeight="1">
      <c r="A13" s="25"/>
      <c r="B13" s="239" t="s">
        <v>283</v>
      </c>
      <c r="C13" s="100"/>
      <c r="D13" s="100">
        <v>2242569.95</v>
      </c>
      <c r="E13" s="100"/>
      <c r="F13" s="122"/>
      <c r="G13" s="122"/>
      <c r="H13" s="122"/>
      <c r="I13" s="122"/>
      <c r="J13" s="122"/>
      <c r="K13" s="122"/>
      <c r="L13" s="122"/>
      <c r="M13" s="122"/>
      <c r="N13" s="79"/>
    </row>
    <row r="14" spans="1:14" ht="19.5" customHeight="1">
      <c r="A14" s="25" t="s">
        <v>11</v>
      </c>
      <c r="B14" s="165" t="s">
        <v>126</v>
      </c>
      <c r="C14" s="122">
        <v>24141370.96</v>
      </c>
      <c r="D14" s="122">
        <v>28229624.4</v>
      </c>
      <c r="E14" s="122">
        <v>30000000</v>
      </c>
      <c r="F14" s="122">
        <v>27000000</v>
      </c>
      <c r="G14" s="122">
        <v>27000000</v>
      </c>
      <c r="H14" s="122">
        <v>28000000</v>
      </c>
      <c r="I14" s="122">
        <v>25000000</v>
      </c>
      <c r="J14" s="122">
        <v>25000000</v>
      </c>
      <c r="K14" s="122">
        <v>25000000</v>
      </c>
      <c r="L14" s="122">
        <v>30000000</v>
      </c>
      <c r="M14" s="122">
        <v>30000000</v>
      </c>
      <c r="N14" s="79"/>
    </row>
    <row r="15" spans="1:15" ht="19.5" customHeight="1">
      <c r="A15" s="25" t="s">
        <v>12</v>
      </c>
      <c r="B15" s="165" t="s">
        <v>127</v>
      </c>
      <c r="C15" s="122">
        <f aca="true" t="shared" si="1" ref="C15:M15">C16+C22+C27+C28</f>
        <v>1185159</v>
      </c>
      <c r="D15" s="122">
        <f t="shared" si="1"/>
        <v>2262376.42</v>
      </c>
      <c r="E15" s="122">
        <f t="shared" si="1"/>
        <v>2902864.2299999995</v>
      </c>
      <c r="F15" s="122">
        <f t="shared" si="1"/>
        <v>4179917</v>
      </c>
      <c r="G15" s="122">
        <f t="shared" si="1"/>
        <v>2681836.84</v>
      </c>
      <c r="H15" s="122">
        <f t="shared" si="1"/>
        <v>2555458.83</v>
      </c>
      <c r="I15" s="122">
        <f t="shared" si="1"/>
        <v>2261372.35</v>
      </c>
      <c r="J15" s="122">
        <f t="shared" si="1"/>
        <v>1903631</v>
      </c>
      <c r="K15" s="122">
        <f t="shared" si="1"/>
        <v>1653000</v>
      </c>
      <c r="L15" s="122">
        <f t="shared" si="1"/>
        <v>880000</v>
      </c>
      <c r="M15" s="122">
        <f t="shared" si="1"/>
        <v>1010000</v>
      </c>
      <c r="N15" s="124">
        <f>SUM(E15:M15)</f>
        <v>20028080.25</v>
      </c>
      <c r="O15" s="79">
        <f>SUM(C15:N15)</f>
        <v>43503695.92</v>
      </c>
    </row>
    <row r="16" spans="1:15" ht="33.75" customHeight="1">
      <c r="A16" s="25" t="s">
        <v>119</v>
      </c>
      <c r="B16" s="166" t="s">
        <v>128</v>
      </c>
      <c r="C16" s="122">
        <f>C17+C18+C20</f>
        <v>1185159</v>
      </c>
      <c r="D16" s="122">
        <f>D17+D18+D20</f>
        <v>1972376.42</v>
      </c>
      <c r="E16" s="122">
        <f>E17+E18+E20</f>
        <v>2393148.4299999997</v>
      </c>
      <c r="F16" s="122">
        <f>F17+F18+F20</f>
        <v>2339839</v>
      </c>
      <c r="G16" s="122">
        <f>G17+G18+G20+G27</f>
        <v>2075836.84</v>
      </c>
      <c r="H16" s="122">
        <f>H17+H18+H20+H27</f>
        <v>1857458.83</v>
      </c>
      <c r="I16" s="122">
        <f>I17+I18+I20+I27</f>
        <v>1477372.35</v>
      </c>
      <c r="J16" s="122">
        <f>J17+J18+J20+J27</f>
        <v>1183631</v>
      </c>
      <c r="K16" s="122">
        <f>K17+K18+K20+K27</f>
        <v>992000</v>
      </c>
      <c r="L16" s="122">
        <f>L17+L18+L20</f>
        <v>250000</v>
      </c>
      <c r="M16" s="122">
        <f>M17+M18+M20</f>
        <v>250000</v>
      </c>
      <c r="N16" s="124">
        <f>SUM(E16:M16)</f>
        <v>12819286.45</v>
      </c>
      <c r="O16" s="79">
        <f>SUM(C16:N16)</f>
        <v>28796108.32</v>
      </c>
    </row>
    <row r="17" spans="1:16" ht="31.5" customHeight="1">
      <c r="A17" s="25" t="s">
        <v>8</v>
      </c>
      <c r="B17" s="166" t="s">
        <v>129</v>
      </c>
      <c r="C17" s="147">
        <v>566159</v>
      </c>
      <c r="D17" s="146">
        <v>1427126.42</v>
      </c>
      <c r="E17" s="148">
        <v>1854148.43</v>
      </c>
      <c r="F17" s="122">
        <v>1885839</v>
      </c>
      <c r="G17" s="122">
        <v>1691836.84</v>
      </c>
      <c r="H17" s="122">
        <v>1511458.83</v>
      </c>
      <c r="I17" s="122">
        <v>1153624.35</v>
      </c>
      <c r="J17" s="122">
        <v>1023631</v>
      </c>
      <c r="K17" s="122">
        <v>855000</v>
      </c>
      <c r="L17" s="122">
        <v>250000</v>
      </c>
      <c r="M17" s="123">
        <v>250000</v>
      </c>
      <c r="N17" s="124">
        <f>SUM(E17:M17)</f>
        <v>10475538.45</v>
      </c>
      <c r="O17" s="43">
        <f>N17+D17</f>
        <v>11902664.87</v>
      </c>
      <c r="P17" s="79">
        <f>O17+C17</f>
        <v>12468823.87</v>
      </c>
    </row>
    <row r="18" spans="1:16" ht="114.75" customHeight="1">
      <c r="A18" s="25" t="s">
        <v>9</v>
      </c>
      <c r="B18" s="166" t="s">
        <v>130</v>
      </c>
      <c r="C18" s="122">
        <v>185000</v>
      </c>
      <c r="D18" s="122">
        <v>245250</v>
      </c>
      <c r="E18" s="122">
        <v>259000</v>
      </c>
      <c r="F18" s="122">
        <v>242000</v>
      </c>
      <c r="G18" s="122">
        <v>191000</v>
      </c>
      <c r="H18" s="122">
        <v>191000</v>
      </c>
      <c r="I18" s="122">
        <v>180748</v>
      </c>
      <c r="J18" s="122"/>
      <c r="K18" s="123"/>
      <c r="L18" s="123"/>
      <c r="M18" s="167"/>
      <c r="N18" s="146">
        <f>SUM(E18:M18)</f>
        <v>1063748</v>
      </c>
      <c r="O18" s="79">
        <f>N18+D18</f>
        <v>1308998</v>
      </c>
      <c r="P18" s="79">
        <f>O18+C18</f>
        <v>1493998</v>
      </c>
    </row>
    <row r="19" spans="1:16" ht="18" customHeight="1">
      <c r="A19" s="25"/>
      <c r="B19" s="166"/>
      <c r="C19" s="122"/>
      <c r="D19" s="122"/>
      <c r="E19" s="122"/>
      <c r="F19" s="122"/>
      <c r="G19" s="122"/>
      <c r="H19" s="122"/>
      <c r="I19" s="122"/>
      <c r="J19" s="122"/>
      <c r="K19" s="123"/>
      <c r="L19" s="123"/>
      <c r="M19" s="167"/>
      <c r="N19" s="146">
        <f>SUM(N17:N18)</f>
        <v>11539286.45</v>
      </c>
      <c r="O19" s="146">
        <f>SUM(O17:O18)</f>
        <v>13211662.87</v>
      </c>
      <c r="P19" s="146">
        <f>SUM(P17:P18)</f>
        <v>13962821.87</v>
      </c>
    </row>
    <row r="20" spans="1:15" ht="19.5" customHeight="1">
      <c r="A20" s="25" t="s">
        <v>10</v>
      </c>
      <c r="B20" s="123" t="s">
        <v>131</v>
      </c>
      <c r="C20" s="122">
        <v>434000</v>
      </c>
      <c r="D20" s="122">
        <v>300000</v>
      </c>
      <c r="E20" s="122">
        <v>280000</v>
      </c>
      <c r="F20" s="122">
        <v>212000</v>
      </c>
      <c r="G20" s="122">
        <v>158000</v>
      </c>
      <c r="H20" s="122">
        <v>95000</v>
      </c>
      <c r="I20" s="122">
        <v>43000</v>
      </c>
      <c r="J20" s="122">
        <v>20000</v>
      </c>
      <c r="K20" s="122">
        <v>6000</v>
      </c>
      <c r="L20" s="122"/>
      <c r="M20" s="147"/>
      <c r="N20" s="146">
        <f>SUM(D20:M20)</f>
        <v>1114000</v>
      </c>
      <c r="O20" s="79"/>
    </row>
    <row r="21" spans="1:14" ht="19.5" customHeight="1">
      <c r="A21" s="25"/>
      <c r="B21" s="99" t="s">
        <v>189</v>
      </c>
      <c r="C21" s="100">
        <v>126100</v>
      </c>
      <c r="D21" s="100">
        <v>47900</v>
      </c>
      <c r="E21" s="100">
        <v>32600</v>
      </c>
      <c r="F21" s="100">
        <v>22800</v>
      </c>
      <c r="G21" s="99">
        <v>14300</v>
      </c>
      <c r="H21" s="99">
        <v>8200</v>
      </c>
      <c r="I21" s="99">
        <v>2400</v>
      </c>
      <c r="J21" s="99"/>
      <c r="K21" s="99"/>
      <c r="L21" s="99"/>
      <c r="M21" s="145"/>
      <c r="N21" s="146">
        <f>SUM(D21:M21)</f>
        <v>128200</v>
      </c>
    </row>
    <row r="22" spans="1:15" ht="33" customHeight="1">
      <c r="A22" s="25" t="s">
        <v>123</v>
      </c>
      <c r="B22" s="166" t="s">
        <v>132</v>
      </c>
      <c r="C22" s="122">
        <f aca="true" t="shared" si="2" ref="C22:M22">C23+C24+C25</f>
        <v>0</v>
      </c>
      <c r="D22" s="122">
        <f>D23+D24+D25</f>
        <v>290000</v>
      </c>
      <c r="E22" s="122">
        <f t="shared" si="2"/>
        <v>406715.8</v>
      </c>
      <c r="F22" s="122">
        <f t="shared" si="2"/>
        <v>495000</v>
      </c>
      <c r="G22" s="122">
        <f t="shared" si="2"/>
        <v>571000</v>
      </c>
      <c r="H22" s="122">
        <f t="shared" si="2"/>
        <v>638000</v>
      </c>
      <c r="I22" s="168">
        <f t="shared" si="2"/>
        <v>684000</v>
      </c>
      <c r="J22" s="122">
        <f t="shared" si="2"/>
        <v>580000</v>
      </c>
      <c r="K22" s="122">
        <f t="shared" si="2"/>
        <v>530000</v>
      </c>
      <c r="L22" s="122">
        <f t="shared" si="2"/>
        <v>630000</v>
      </c>
      <c r="M22" s="122">
        <f t="shared" si="2"/>
        <v>760000</v>
      </c>
      <c r="N22" s="146">
        <f>SUM(E22:M22)</f>
        <v>5294715.8</v>
      </c>
      <c r="O22" s="79">
        <f>N22+D22</f>
        <v>5584715.8</v>
      </c>
    </row>
    <row r="23" spans="1:16" ht="28.5" customHeight="1">
      <c r="A23" s="25" t="s">
        <v>8</v>
      </c>
      <c r="B23" s="166" t="s">
        <v>129</v>
      </c>
      <c r="C23" s="122"/>
      <c r="D23" s="122">
        <v>249000</v>
      </c>
      <c r="E23" s="122">
        <v>10192.1</v>
      </c>
      <c r="F23" s="122">
        <v>17000</v>
      </c>
      <c r="G23" s="122">
        <v>50000</v>
      </c>
      <c r="H23" s="122">
        <v>130000</v>
      </c>
      <c r="I23" s="122">
        <v>200000</v>
      </c>
      <c r="J23" s="122">
        <v>250000</v>
      </c>
      <c r="K23" s="122">
        <v>250000</v>
      </c>
      <c r="L23" s="122">
        <v>500000</v>
      </c>
      <c r="M23" s="147">
        <v>700000</v>
      </c>
      <c r="N23" s="146">
        <f>SUM(D23:M23)</f>
        <v>2356192.1</v>
      </c>
      <c r="O23" s="79">
        <f>N23+D23</f>
        <v>2605192.1</v>
      </c>
      <c r="P23" s="79">
        <v>5223456.17</v>
      </c>
    </row>
    <row r="24" spans="1:16" ht="81" customHeight="1">
      <c r="A24" s="25" t="s">
        <v>9</v>
      </c>
      <c r="B24" s="166" t="s">
        <v>130</v>
      </c>
      <c r="C24" s="122"/>
      <c r="D24" s="122"/>
      <c r="E24" s="122">
        <v>61523.7</v>
      </c>
      <c r="F24" s="122">
        <v>150000</v>
      </c>
      <c r="G24" s="122">
        <v>200000</v>
      </c>
      <c r="H24" s="122">
        <v>200000</v>
      </c>
      <c r="I24" s="122">
        <v>200000</v>
      </c>
      <c r="J24" s="122">
        <v>100000</v>
      </c>
      <c r="K24" s="122">
        <v>100000</v>
      </c>
      <c r="L24" s="122">
        <v>0</v>
      </c>
      <c r="M24" s="147">
        <v>0</v>
      </c>
      <c r="N24" s="146">
        <f>SUM(E24:M24)</f>
        <v>1011523.7</v>
      </c>
      <c r="O24" s="79">
        <f>N24+N23+N18+N17</f>
        <v>14907002.25</v>
      </c>
      <c r="P24" s="79"/>
    </row>
    <row r="25" spans="1:16" ht="19.5" customHeight="1">
      <c r="A25" s="25" t="s">
        <v>10</v>
      </c>
      <c r="B25" s="123" t="s">
        <v>131</v>
      </c>
      <c r="C25" s="122"/>
      <c r="D25" s="122">
        <v>41000</v>
      </c>
      <c r="E25" s="122">
        <v>335000</v>
      </c>
      <c r="F25" s="122">
        <v>328000</v>
      </c>
      <c r="G25" s="122">
        <v>321000</v>
      </c>
      <c r="H25" s="122">
        <v>308000</v>
      </c>
      <c r="I25" s="122">
        <v>284000</v>
      </c>
      <c r="J25" s="122">
        <v>230000</v>
      </c>
      <c r="K25" s="122">
        <v>180000</v>
      </c>
      <c r="L25" s="122">
        <v>130000</v>
      </c>
      <c r="M25" s="122">
        <v>60000</v>
      </c>
      <c r="N25" s="124">
        <f>SUM(N23:N24)</f>
        <v>3367715.8</v>
      </c>
      <c r="O25" s="79">
        <f>D25+E25+F25+G25+H25+I25+J25+K25+L25+M25</f>
        <v>2217000</v>
      </c>
      <c r="P25" s="79" t="s">
        <v>131</v>
      </c>
    </row>
    <row r="26" spans="1:16" ht="19.5" customHeight="1">
      <c r="A26" s="25"/>
      <c r="B26" s="99" t="s">
        <v>190</v>
      </c>
      <c r="C26" s="100"/>
      <c r="D26" s="100">
        <v>37500</v>
      </c>
      <c r="E26" s="100">
        <v>114220</v>
      </c>
      <c r="F26" s="100">
        <v>103000</v>
      </c>
      <c r="G26" s="100">
        <v>111250</v>
      </c>
      <c r="H26" s="100">
        <v>105000</v>
      </c>
      <c r="I26" s="100">
        <v>93750</v>
      </c>
      <c r="J26" s="100">
        <v>81250</v>
      </c>
      <c r="K26" s="100">
        <v>62500</v>
      </c>
      <c r="L26" s="100">
        <v>250000</v>
      </c>
      <c r="M26" s="100"/>
      <c r="N26" s="79">
        <f>SUM(D26:M26)</f>
        <v>958470</v>
      </c>
      <c r="O26" s="79">
        <f>N26</f>
        <v>958470</v>
      </c>
      <c r="P26" s="1" t="s">
        <v>233</v>
      </c>
    </row>
    <row r="27" spans="1:14" ht="19.5" customHeight="1">
      <c r="A27" s="25" t="s">
        <v>125</v>
      </c>
      <c r="B27" s="130" t="s">
        <v>133</v>
      </c>
      <c r="C27" s="122">
        <v>0</v>
      </c>
      <c r="D27" s="122">
        <v>0</v>
      </c>
      <c r="E27" s="120">
        <v>103000</v>
      </c>
      <c r="F27" s="120">
        <v>1345078</v>
      </c>
      <c r="G27" s="120">
        <v>35000</v>
      </c>
      <c r="H27" s="120">
        <v>60000</v>
      </c>
      <c r="I27" s="120">
        <v>100000</v>
      </c>
      <c r="J27" s="120">
        <v>140000</v>
      </c>
      <c r="K27" s="120">
        <v>131000</v>
      </c>
      <c r="L27" s="120">
        <v>0</v>
      </c>
      <c r="M27" s="120">
        <v>0</v>
      </c>
      <c r="N27" s="125">
        <f>SUM(E27:M27)</f>
        <v>1914078</v>
      </c>
    </row>
    <row r="28" spans="1:13" ht="19.5" customHeight="1">
      <c r="A28" s="25" t="s">
        <v>134</v>
      </c>
      <c r="B28" s="130" t="s">
        <v>18</v>
      </c>
      <c r="C28" s="122">
        <v>0</v>
      </c>
      <c r="D28" s="122">
        <v>0</v>
      </c>
      <c r="E28" s="122">
        <v>0</v>
      </c>
      <c r="F28" s="122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</row>
    <row r="29" spans="1:13" ht="14.25" customHeight="1">
      <c r="A29" s="25" t="s">
        <v>34</v>
      </c>
      <c r="B29" s="165" t="s">
        <v>135</v>
      </c>
      <c r="C29" s="122">
        <f aca="true" t="shared" si="3" ref="C29:M29">C6-C14</f>
        <v>-4250663.060000002</v>
      </c>
      <c r="D29" s="122">
        <f t="shared" si="3"/>
        <v>-4491920.459999997</v>
      </c>
      <c r="E29" s="122">
        <f t="shared" si="3"/>
        <v>0</v>
      </c>
      <c r="F29" s="122">
        <f t="shared" si="3"/>
        <v>3600000</v>
      </c>
      <c r="G29" s="122">
        <f t="shared" si="3"/>
        <v>2600000</v>
      </c>
      <c r="H29" s="122">
        <f t="shared" si="3"/>
        <v>2600000</v>
      </c>
      <c r="I29" s="122">
        <f t="shared" si="3"/>
        <v>5600000</v>
      </c>
      <c r="J29" s="122">
        <f t="shared" si="3"/>
        <v>5600000</v>
      </c>
      <c r="K29" s="122">
        <f t="shared" si="3"/>
        <v>5600000</v>
      </c>
      <c r="L29" s="122">
        <f t="shared" si="3"/>
        <v>600000</v>
      </c>
      <c r="M29" s="122">
        <f t="shared" si="3"/>
        <v>600000</v>
      </c>
    </row>
    <row r="30" spans="1:16" ht="29.25" customHeight="1">
      <c r="A30" s="25" t="s">
        <v>136</v>
      </c>
      <c r="B30" s="169" t="s">
        <v>137</v>
      </c>
      <c r="C30" s="122">
        <v>9917081.79</v>
      </c>
      <c r="D30" s="122">
        <f>O19+N23+N24-D17-D18-D24-D23</f>
        <v>14658002.249999998</v>
      </c>
      <c r="E30" s="122">
        <f aca="true" t="shared" si="4" ref="E30:M30">D30-E17-E18-E23-E24</f>
        <v>12473138.02</v>
      </c>
      <c r="F30" s="122">
        <f t="shared" si="4"/>
        <v>10178299.02</v>
      </c>
      <c r="G30" s="122">
        <f t="shared" si="4"/>
        <v>8045462.18</v>
      </c>
      <c r="H30" s="122">
        <f t="shared" si="4"/>
        <v>6013003.35</v>
      </c>
      <c r="I30" s="122">
        <f t="shared" si="4"/>
        <v>4278631</v>
      </c>
      <c r="J30" s="122">
        <f t="shared" si="4"/>
        <v>2905000</v>
      </c>
      <c r="K30" s="122">
        <f t="shared" si="4"/>
        <v>1700000</v>
      </c>
      <c r="L30" s="122">
        <f t="shared" si="4"/>
        <v>950000</v>
      </c>
      <c r="M30" s="122">
        <f t="shared" si="4"/>
        <v>0</v>
      </c>
      <c r="N30" s="122"/>
      <c r="O30" s="122">
        <f>N30+Z22-O17</f>
        <v>-11902664.87</v>
      </c>
      <c r="P30" s="122"/>
    </row>
    <row r="31" spans="1:13" ht="70.5" customHeight="1">
      <c r="A31" s="25" t="s">
        <v>8</v>
      </c>
      <c r="B31" s="166" t="s">
        <v>138</v>
      </c>
      <c r="C31" s="122">
        <v>1308998</v>
      </c>
      <c r="D31" s="122">
        <f>C31+N24-D18</f>
        <v>2075271.7000000002</v>
      </c>
      <c r="E31" s="122">
        <f aca="true" t="shared" si="5" ref="E31:L31">D31-E24-E18</f>
        <v>1754748.0000000002</v>
      </c>
      <c r="F31" s="122">
        <f t="shared" si="5"/>
        <v>1362748.0000000002</v>
      </c>
      <c r="G31" s="122">
        <f t="shared" si="5"/>
        <v>971748.0000000002</v>
      </c>
      <c r="H31" s="122">
        <f t="shared" si="5"/>
        <v>580748.0000000002</v>
      </c>
      <c r="I31" s="122">
        <f t="shared" si="5"/>
        <v>200000.00000000023</v>
      </c>
      <c r="J31" s="122">
        <f t="shared" si="5"/>
        <v>100000.00000000023</v>
      </c>
      <c r="K31" s="122">
        <f t="shared" si="5"/>
        <v>2.3283064365386963E-10</v>
      </c>
      <c r="L31" s="122">
        <f t="shared" si="5"/>
        <v>2.3283064365386963E-10</v>
      </c>
      <c r="M31" s="122"/>
    </row>
    <row r="32" spans="1:14" ht="42" customHeight="1">
      <c r="A32" s="25" t="s">
        <v>139</v>
      </c>
      <c r="B32" s="169" t="s">
        <v>227</v>
      </c>
      <c r="C32" s="122">
        <f aca="true" t="shared" si="6" ref="C32:M32">C30/C6*100</f>
        <v>49.85786247456783</v>
      </c>
      <c r="D32" s="122">
        <f t="shared" si="6"/>
        <v>61.74987390124134</v>
      </c>
      <c r="E32" s="122">
        <f t="shared" si="6"/>
        <v>41.57712673333333</v>
      </c>
      <c r="F32" s="122">
        <f t="shared" si="6"/>
        <v>33.26241509803921</v>
      </c>
      <c r="G32" s="122">
        <f t="shared" si="6"/>
        <v>27.180615472972974</v>
      </c>
      <c r="H32" s="122">
        <f t="shared" si="6"/>
        <v>19.65033774509804</v>
      </c>
      <c r="I32" s="122">
        <f t="shared" si="6"/>
        <v>13.982454248366013</v>
      </c>
      <c r="J32" s="122">
        <f t="shared" si="6"/>
        <v>9.493464052287582</v>
      </c>
      <c r="K32" s="122">
        <f t="shared" si="6"/>
        <v>5.555555555555555</v>
      </c>
      <c r="L32" s="122">
        <f t="shared" si="6"/>
        <v>3.104575163398693</v>
      </c>
      <c r="M32" s="122">
        <f t="shared" si="6"/>
        <v>0</v>
      </c>
      <c r="N32" s="233">
        <f>SUM(D32:M32)</f>
        <v>215.55641797029273</v>
      </c>
    </row>
    <row r="33" spans="1:14" ht="52.5" customHeight="1">
      <c r="A33" s="25" t="s">
        <v>140</v>
      </c>
      <c r="B33" s="169" t="s">
        <v>228</v>
      </c>
      <c r="C33" s="122">
        <f aca="true" t="shared" si="7" ref="C33:M33">C15/C6*100</f>
        <v>5.958355056835359</v>
      </c>
      <c r="D33" s="122">
        <f t="shared" si="7"/>
        <v>9.530729786328273</v>
      </c>
      <c r="E33" s="122">
        <f t="shared" si="7"/>
        <v>9.676214099999997</v>
      </c>
      <c r="F33" s="122">
        <f t="shared" si="7"/>
        <v>13.659859477124185</v>
      </c>
      <c r="G33" s="122">
        <f t="shared" si="7"/>
        <v>9.060259594594594</v>
      </c>
      <c r="H33" s="122">
        <f t="shared" si="7"/>
        <v>8.351172647058824</v>
      </c>
      <c r="I33" s="122">
        <f t="shared" si="7"/>
        <v>7.390105718954248</v>
      </c>
      <c r="J33" s="122">
        <f t="shared" si="7"/>
        <v>6.221016339869282</v>
      </c>
      <c r="K33" s="122">
        <f t="shared" si="7"/>
        <v>5.401960784313725</v>
      </c>
      <c r="L33" s="122">
        <f t="shared" si="7"/>
        <v>2.8758169934640523</v>
      </c>
      <c r="M33" s="122">
        <f t="shared" si="7"/>
        <v>3.300653594771242</v>
      </c>
      <c r="N33" s="234">
        <f>SUM(D33:M33)</f>
        <v>75.46778903647842</v>
      </c>
    </row>
    <row r="34" spans="1:14" ht="38.25" customHeight="1">
      <c r="A34" s="25" t="s">
        <v>141</v>
      </c>
      <c r="B34" s="169" t="s">
        <v>229</v>
      </c>
      <c r="C34" s="122">
        <f aca="true" t="shared" si="8" ref="C34:M34">(C30-C31)/C6*100</f>
        <v>43.27691016969788</v>
      </c>
      <c r="D34" s="122">
        <f t="shared" si="8"/>
        <v>53.00736154517899</v>
      </c>
      <c r="E34" s="122">
        <f t="shared" si="8"/>
        <v>35.72796673333333</v>
      </c>
      <c r="F34" s="122">
        <f t="shared" si="8"/>
        <v>28.808990261437906</v>
      </c>
      <c r="G34" s="122">
        <f t="shared" si="8"/>
        <v>23.897683040540542</v>
      </c>
      <c r="H34" s="122">
        <f t="shared" si="8"/>
        <v>17.75246846405229</v>
      </c>
      <c r="I34" s="122">
        <f t="shared" si="8"/>
        <v>13.328859477124183</v>
      </c>
      <c r="J34" s="122">
        <f t="shared" si="8"/>
        <v>9.166666666666666</v>
      </c>
      <c r="K34" s="122">
        <f t="shared" si="8"/>
        <v>5.5555555555555545</v>
      </c>
      <c r="L34" s="122">
        <f t="shared" si="8"/>
        <v>3.104575163398692</v>
      </c>
      <c r="M34" s="122">
        <f t="shared" si="8"/>
        <v>0</v>
      </c>
      <c r="N34" s="234">
        <f>SUM(D34:M34)</f>
        <v>190.35012690728817</v>
      </c>
    </row>
    <row r="35" spans="1:14" ht="65.25" customHeight="1" thickBot="1">
      <c r="A35" s="27" t="s">
        <v>142</v>
      </c>
      <c r="B35" s="170" t="s">
        <v>230</v>
      </c>
      <c r="C35" s="171">
        <f aca="true" t="shared" si="9" ref="C35:M35">(C15-C18-C21-C24-C26)/C6*100</f>
        <v>4.394308158333571</v>
      </c>
      <c r="D35" s="171">
        <f t="shared" si="9"/>
        <v>8.137798099102923</v>
      </c>
      <c r="E35" s="171">
        <f t="shared" si="9"/>
        <v>8.118401766666665</v>
      </c>
      <c r="F35" s="171">
        <f t="shared" si="9"/>
        <v>11.967702614379085</v>
      </c>
      <c r="G35" s="171">
        <f t="shared" si="9"/>
        <v>7.315158243243243</v>
      </c>
      <c r="H35" s="171">
        <f t="shared" si="9"/>
        <v>6.70346022875817</v>
      </c>
      <c r="I35" s="171">
        <f t="shared" si="9"/>
        <v>5.8316155228758175</v>
      </c>
      <c r="J35" s="171">
        <f t="shared" si="9"/>
        <v>5.628696078431372</v>
      </c>
      <c r="K35" s="171">
        <f t="shared" si="9"/>
        <v>4.870915032679739</v>
      </c>
      <c r="L35" s="171">
        <f t="shared" si="9"/>
        <v>2.0588235294117645</v>
      </c>
      <c r="M35" s="171">
        <f t="shared" si="9"/>
        <v>3.300653594771242</v>
      </c>
      <c r="N35" s="234">
        <f>SUM(D35:M35)</f>
        <v>63.93322471032001</v>
      </c>
    </row>
    <row r="36" spans="1:13" ht="103.5" customHeight="1">
      <c r="A36" s="149"/>
      <c r="B36" s="435" t="s">
        <v>285</v>
      </c>
      <c r="C36" s="436"/>
      <c r="D36" s="436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ht="79.5" customHeight="1">
      <c r="A37" s="149"/>
      <c r="B37" s="435"/>
      <c r="C37" s="436"/>
      <c r="D37" s="436"/>
      <c r="E37" s="128"/>
      <c r="F37" s="128"/>
      <c r="G37" s="128"/>
      <c r="H37" s="128"/>
      <c r="I37" s="128"/>
      <c r="J37" s="128"/>
      <c r="K37" s="128"/>
      <c r="L37" s="128"/>
      <c r="M37" s="128"/>
    </row>
    <row r="38" spans="1:13" ht="79.5" customHeight="1">
      <c r="A38" s="149"/>
      <c r="B38" s="150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</row>
    <row r="44" spans="3:13" ht="12.75">
      <c r="C44" s="124"/>
      <c r="D44" s="125"/>
      <c r="E44" s="124"/>
      <c r="F44" s="125"/>
      <c r="G44" s="124"/>
      <c r="H44" s="124"/>
      <c r="I44" s="124"/>
      <c r="J44" s="124"/>
      <c r="K44" s="124"/>
      <c r="L44" s="124"/>
      <c r="M44" s="124"/>
    </row>
    <row r="48" ht="12.75">
      <c r="B48" s="140"/>
    </row>
    <row r="50" spans="3:13" s="144" customFormat="1" ht="11.25"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</row>
    <row r="54" ht="12.75">
      <c r="B54" s="1" t="s">
        <v>201</v>
      </c>
    </row>
  </sheetData>
  <sheetProtection/>
  <mergeCells count="8">
    <mergeCell ref="B37:D37"/>
    <mergeCell ref="B36:D36"/>
    <mergeCell ref="A1:M1"/>
    <mergeCell ref="E3:M3"/>
    <mergeCell ref="C3:C4"/>
    <mergeCell ref="B3:B4"/>
    <mergeCell ref="A3:A4"/>
    <mergeCell ref="D3:D4"/>
  </mergeCells>
  <printOptions horizontalCentered="1" verticalCentered="1"/>
  <pageMargins left="0.1968503937007874" right="0.3937007874015748" top="0.7874015748031497" bottom="0.5905511811023623" header="0.5118110236220472" footer="0.5118110236220472"/>
  <pageSetup horizontalDpi="600" verticalDpi="600" orientation="landscape" paperSize="9" scale="80" r:id="rId1"/>
  <headerFooter alignWithMargins="0">
    <oddHeader>&amp;R&amp;9Załącznik nr 8 a]
do Uchwały Rady Miejskiej w Jezioranach  Nr XXXVI/ 415/2010 z dnia 6 października 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gleszczynska</cp:lastModifiedBy>
  <cp:lastPrinted>2010-10-21T11:06:04Z</cp:lastPrinted>
  <dcterms:created xsi:type="dcterms:W3CDTF">1998-12-09T13:02:10Z</dcterms:created>
  <dcterms:modified xsi:type="dcterms:W3CDTF">2010-10-21T11:12:59Z</dcterms:modified>
  <cp:category/>
  <cp:version/>
  <cp:contentType/>
  <cp:contentStatus/>
</cp:coreProperties>
</file>