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<sst xmlns="http://schemas.openxmlformats.org/spreadsheetml/2006/main" count="371" uniqueCount="209">
  <si>
    <t>Dział</t>
  </si>
  <si>
    <t>Rozdział</t>
  </si>
  <si>
    <t>§</t>
  </si>
  <si>
    <t>Nazwa</t>
  </si>
  <si>
    <t>kwota</t>
  </si>
  <si>
    <t>010</t>
  </si>
  <si>
    <t>ROLNICTWO I   ŁOWIECTWO</t>
  </si>
  <si>
    <t>01010</t>
  </si>
  <si>
    <t>Infrastruktura wodoc. I sanitacyjna wsi</t>
  </si>
  <si>
    <t>0490</t>
  </si>
  <si>
    <t>Wpływy z innych lokalnych opłat pobieranych przez  jst na podst. odrębnych ustaw</t>
  </si>
  <si>
    <t>0690</t>
  </si>
  <si>
    <t>Wpływy z różnych opłat</t>
  </si>
  <si>
    <t>0770</t>
  </si>
  <si>
    <t>Wpłaty z tytułu odpłatnego nabycia prawa własności oraz prawa użytkowania wieczystego nieruchomości</t>
  </si>
  <si>
    <t>0960</t>
  </si>
  <si>
    <t>Otrzymane spadki, zapisy i darowizny</t>
  </si>
  <si>
    <t>0970</t>
  </si>
  <si>
    <t>Wpływy z różnych dochodów</t>
  </si>
  <si>
    <t>01095</t>
  </si>
  <si>
    <t>Pozostała działalność</t>
  </si>
  <si>
    <t>2010</t>
  </si>
  <si>
    <t>020</t>
  </si>
  <si>
    <t>LEŚNICTWO</t>
  </si>
  <si>
    <t>02095</t>
  </si>
  <si>
    <t>0750</t>
  </si>
  <si>
    <t>Dochody z najmu i dzierżawy składników majątk. Skarbu Pań.</t>
  </si>
  <si>
    <t>TRANSPORT I ŁĄCZNOŚĆ</t>
  </si>
  <si>
    <t>6630</t>
  </si>
  <si>
    <t>Drogi publiczne powiatowe</t>
  </si>
  <si>
    <t>Dotacje celowe otrzymane z powiatu na zadania bieżące</t>
  </si>
  <si>
    <t>6620</t>
  </si>
  <si>
    <t>Dotacje celowe otrzymane z powiatu na inwestycje i zakupy inwestycyjne realizowane na podstawie porozumień(umów) między jst</t>
  </si>
  <si>
    <t>Drogi publiczne gminne</t>
  </si>
  <si>
    <t>Środki na dofinansowanie własnych inwestycji gmin (związków gmin), powioatów (związków powiatów), samorządów województw,pozyskane z innych źródeł (WFOGRiL)</t>
  </si>
  <si>
    <t>6330</t>
  </si>
  <si>
    <t>Dotacje celowe otrzymane z budżetu państwa na realizację inwestycji i zakupów inwestycyjnych własnych gmin (związków gmin)</t>
  </si>
  <si>
    <t>GOSPODARKA MIESZKANIOWA</t>
  </si>
  <si>
    <t>70001</t>
  </si>
  <si>
    <t>Zakłady gospodarki mieszkaniowej</t>
  </si>
  <si>
    <t>Gospodarka gruntami i nieruchomościami</t>
  </si>
  <si>
    <t>0470</t>
  </si>
  <si>
    <t>Wpływy z opłat za zarząd, użytkowanie  .i  użytkowanie wieczyste  nieruchomości</t>
  </si>
  <si>
    <t>Dochody z najmu i dzierż. składników majątkowych jst</t>
  </si>
  <si>
    <t>0760</t>
  </si>
  <si>
    <t>Wpływy z tytułu przekształcenia prawa użytkowania wieczystego przysługującego osobom fizycznym w prawo własności</t>
  </si>
  <si>
    <t>0780</t>
  </si>
  <si>
    <t>Dochody ze zbycia praw majątkowych</t>
  </si>
  <si>
    <t>0840</t>
  </si>
  <si>
    <t xml:space="preserve">Wpływy ze sprzedaży wyrobów  </t>
  </si>
  <si>
    <t>0870</t>
  </si>
  <si>
    <t>Wpływy ze sprzedaży składników majątkowych</t>
  </si>
  <si>
    <t>0920</t>
  </si>
  <si>
    <t>Pozostałe odsetki</t>
  </si>
  <si>
    <t>6298</t>
  </si>
  <si>
    <t>DZIAŁALNOŚĆ USŁUGOWA</t>
  </si>
  <si>
    <t>71035</t>
  </si>
  <si>
    <t>Cmantarze</t>
  </si>
  <si>
    <t>2020</t>
  </si>
  <si>
    <t>Dotacje celowe otrzymane z budżetu państwa na zadania bieżące realizowane przez gminę na podstawie porozumień z organami administracj rządowej</t>
  </si>
  <si>
    <t>ADMINISTRACJA PUBLICZNA</t>
  </si>
  <si>
    <t>Urzędy wojewódzkie</t>
  </si>
  <si>
    <t>Dotacje celowe otrzymane z budżetu państwa na real. zadań bież. z zakresu adm. rządowej oraz innych zadań zleconych</t>
  </si>
  <si>
    <t>Urzędy gmin (miast i miast  na prawach powiatu)</t>
  </si>
  <si>
    <t>0830</t>
  </si>
  <si>
    <t>Wpływy z usług</t>
  </si>
  <si>
    <t>Wpływy ze sprzedaży wyrobów i składników majątkowych</t>
  </si>
  <si>
    <t>Dochody jst związane z realizacją zadań z akresu administracji rządowej oraz innych zadań zleconych ustawami</t>
  </si>
  <si>
    <t>URZĘDY NACZELNYCH ORG. WŁADZY PAŃSTWOWEJ</t>
  </si>
  <si>
    <t>Urzędy nacz. org. władzy państw., kontroli i ochrony prawa</t>
  </si>
  <si>
    <t>Dotacje celowe otrzymane z budżetu państwa na real. zadań  bież. z zakresu adm. rządowej</t>
  </si>
  <si>
    <t>BEZP. PUPLICZNE I OCHRONA P.POŻAROWA</t>
  </si>
  <si>
    <t>Ochotnicze Straże Pożarne</t>
  </si>
  <si>
    <t xml:space="preserve">Dochody od osób  prawnych, od osób fizycznych i od innych jednostek nieposiadających osobowowości prawnej oraz wydatki zwiazane z ich poborem  </t>
  </si>
  <si>
    <t>Wpływy z podatku doch od osób fizycznych</t>
  </si>
  <si>
    <t>0350</t>
  </si>
  <si>
    <t>Podatek od dział. gosp. osób fizycznych</t>
  </si>
  <si>
    <t>0910</t>
  </si>
  <si>
    <t>Wpływy z podatku rolnego leśnego, od czynności cywil.-praw., podatków i opłat lokalnych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</si>
  <si>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</si>
  <si>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</si>
  <si>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</si>
  <si>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</si>
  <si>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</si>
  <si>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</si>
  <si>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</si>
  <si>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śr. transport.</t>
  </si>
  <si>
    <t>0440</t>
  </si>
  <si>
    <t>Wpływy z opłaty miejscowej</t>
  </si>
  <si>
    <t>Wpływy z innych lokalnych opłat pobieranych przez jst.</t>
  </si>
  <si>
    <t>0500</t>
  </si>
  <si>
    <t>Podatek od czynności cywilno-prawnych</t>
  </si>
  <si>
    <t>0560</t>
  </si>
  <si>
    <t xml:space="preserve">Zaległości z podatków zniesionych </t>
  </si>
  <si>
    <t xml:space="preserve">Wpływy z różnych opłat </t>
  </si>
  <si>
    <t>Odsetki od nieterminowych wpłat z tyt. Podatków i opłat</t>
  </si>
  <si>
    <t>Wpływy z podatku rolnego, leśnego, podatku od spadków i darowizn, od czynności cywilno-prawnych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</si>
  <si>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</si>
  <si>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</si>
  <si>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</si>
  <si>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</si>
  <si>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</si>
  <si>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</si>
  <si>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0460</t>
  </si>
  <si>
    <t>Wpływy z opłaty eksploatacyjnej</t>
  </si>
  <si>
    <t xml:space="preserve">Odsetki od nieterminowych wpłat z tyt. Podatków i opłat </t>
  </si>
  <si>
    <t>Wpływy z innych opłat stanowiących dochody jst. Na podst. ustaw</t>
  </si>
  <si>
    <t>0410</t>
  </si>
  <si>
    <t>Wpływy z opłaty skarbowej</t>
  </si>
  <si>
    <t>0480</t>
  </si>
  <si>
    <t>Wpływy z opłat za zezwolenia na sprzedaż alkoholu</t>
  </si>
  <si>
    <t>Udziały gmin w podatkach stanowiących dochód budż. państwa</t>
  </si>
  <si>
    <t>0010</t>
  </si>
  <si>
    <t>Podatek doch. od osób fizycznych</t>
  </si>
  <si>
    <t>0020</t>
  </si>
  <si>
    <t>Podatek doch. od osób prawnych</t>
  </si>
  <si>
    <t>RÓŻNE ROZLICZENIA</t>
  </si>
  <si>
    <t>Część oświatowa subwencji ogólnej dla jst.</t>
  </si>
  <si>
    <t>Subwencje ogólne z budżetu państwa</t>
  </si>
  <si>
    <t>Część wyrównawcza subwencji ogólnej dla gmin</t>
  </si>
  <si>
    <t>Różne rozliczenia finansowe</t>
  </si>
  <si>
    <t>75831</t>
  </si>
  <si>
    <t>Część równoważąca subwencji ogólnej dla gmin</t>
  </si>
  <si>
    <t>2920</t>
  </si>
  <si>
    <t>OŚWIATA I WYCHOWANIE</t>
  </si>
  <si>
    <t>80101</t>
  </si>
  <si>
    <t>Szkoły podstawowe</t>
  </si>
  <si>
    <t>Doch. z najmu i dzierżawy skł.  majątku. Skarbu Państwa, jst. lub innych jedn. zaliczanych do sektora finansów publicznych</t>
  </si>
  <si>
    <t>2008</t>
  </si>
  <si>
    <t>2030</t>
  </si>
  <si>
    <t>Dotacje celowe otrzymane z budżetu państwa  na realizacje własnych zadań bieżących gmin</t>
  </si>
  <si>
    <t>Przedszkola</t>
  </si>
  <si>
    <t>Gimnazjum</t>
  </si>
  <si>
    <t>Zespoły obsługi ekonomiczno - admin. szkół</t>
  </si>
  <si>
    <t>Szkoły zawodowe</t>
  </si>
  <si>
    <t>OCHRONA ZDROWIA</t>
  </si>
  <si>
    <t>Przeciwdziałanie alkoholizmowi</t>
  </si>
  <si>
    <t>85195</t>
  </si>
  <si>
    <t>Pozostałą działalność</t>
  </si>
  <si>
    <t>POMOC SPOŁECZNA</t>
  </si>
  <si>
    <t>85202</t>
  </si>
  <si>
    <t>Domy pomocy społecznej</t>
  </si>
  <si>
    <t>Świadczenia rodzinne oraz składki na ubezp. emerytalne i rentowe</t>
  </si>
  <si>
    <t xml:space="preserve">Pozostałe odsetki </t>
  </si>
  <si>
    <t>Dotacje celowe otrzymane z budżetu państwa na  real. zadań  bież. z zakresu adm. rządowej</t>
  </si>
  <si>
    <t>Składki  na ubezp. zdrowotne opłacane za osoby pobierające niektóre świadczenia z pomocy społecznej</t>
  </si>
  <si>
    <t>Zasiłki i pomoc w naturze oraz skł. na ubezp. Społeczne</t>
  </si>
  <si>
    <t>Dotacje celowe otrzymane  z budżetu państwa na realizację  własnych zadań bieżących gmin</t>
  </si>
  <si>
    <t>Ośrodki pomocy społecznej</t>
  </si>
  <si>
    <t>Dotacje celowe otrzymane z budż państwa  na realizacje własnych zadań bieżących gmin</t>
  </si>
  <si>
    <t>Usługi opiekuńcze i specjalist. usługi opiek.</t>
  </si>
  <si>
    <t>85232</t>
  </si>
  <si>
    <t>Centra Integracji Społecznej</t>
  </si>
  <si>
    <t>853</t>
  </si>
  <si>
    <t>Pozostałe zadania w zakresie polityki społecznej</t>
  </si>
  <si>
    <t>85395</t>
  </si>
  <si>
    <t>Dotacje rozwojowe oraz środki na finansowanie Wspólnej Polityki Rolnej</t>
  </si>
  <si>
    <t>2009</t>
  </si>
  <si>
    <t>EDUKACYJNA OPIEKA WYCHOWAWCZA</t>
  </si>
  <si>
    <t>Pomoc materialna dla uczniów</t>
  </si>
  <si>
    <t>GOSPODARKA KOMUNALNA I OCHRONA SRODOWISKA</t>
  </si>
  <si>
    <t>Gospodarka ściekowa i ochrona wód</t>
  </si>
  <si>
    <t>Finansowanie programów i projektów realizowanych ze środków Funduszów Strukturalnych, Funduszu Spójności oraz z Sekcji Gwarancji Europejskiego Funduszu Orientacji i Gwarancji Rolnej</t>
  </si>
  <si>
    <t>Dotacje celowe otrzymane  z powiatu na zadania bieżące realizowane na podstawie porozumień między jst</t>
  </si>
  <si>
    <t>90015</t>
  </si>
  <si>
    <t>Oświetlenie ulic, placów i dróg</t>
  </si>
  <si>
    <t>KULTURA I OCHRONA DZIEDZICTWA NARODOWEGO</t>
  </si>
  <si>
    <t xml:space="preserve">Domy i ośrodki kultury,świetlice i kluby </t>
  </si>
  <si>
    <t>2320</t>
  </si>
  <si>
    <t>92116</t>
  </si>
  <si>
    <t>926</t>
  </si>
  <si>
    <t>KULTURA FIZYCZNA I SPORT</t>
  </si>
  <si>
    <t>92601</t>
  </si>
  <si>
    <t>92605</t>
  </si>
  <si>
    <t>Zadania w zakresie kultury fizycznej i sportu</t>
  </si>
  <si>
    <t>Środki na dofinansowanie własnych inwestycji gmin (związków gmin),powiatów (zwiazków powiatów),samorządów województw, pozyskane z innych źródeł</t>
  </si>
  <si>
    <t>92695</t>
  </si>
  <si>
    <t>Razem</t>
  </si>
  <si>
    <t>Dotacje celowe otrzymane z samorzadu województwa  na inwestycje i zakupy inwestycyjne realizowane na podstawie porozumień (umów) między jst</t>
  </si>
  <si>
    <t>0980</t>
  </si>
  <si>
    <t>Obiekty sportowe</t>
  </si>
  <si>
    <t>Biblioteki</t>
  </si>
  <si>
    <t>Zasiłki stałe</t>
  </si>
  <si>
    <t>dochody bieżące</t>
  </si>
  <si>
    <t>Projekt budżetu na 2011 rok</t>
  </si>
  <si>
    <t>Wpływy z tytułu zwrotów wypłaconych świadczeń z funduszu alimentacyjnego</t>
  </si>
  <si>
    <t>75107</t>
  </si>
  <si>
    <t>6320</t>
  </si>
  <si>
    <t>2007</t>
  </si>
  <si>
    <t>Przewidywane wykonanie roku 2010</t>
  </si>
  <si>
    <t>UE</t>
  </si>
  <si>
    <t>dot.na inwest.</t>
  </si>
  <si>
    <t>zlecone</t>
  </si>
  <si>
    <t>majątkowe własne</t>
  </si>
  <si>
    <t>w tym bieżące</t>
  </si>
  <si>
    <t>w tym inwestycje</t>
  </si>
  <si>
    <t>dochody majatkowe</t>
  </si>
  <si>
    <t>Dotacje celowe otrzymane z powiatu na inwestycje i zakupy inwestcyjne realizowane na podstawie porozumień (umów) między jst</t>
  </si>
  <si>
    <t>Spis powrzechny i inne</t>
  </si>
  <si>
    <t>Wybory Prezydenta Rzeczypospolitj</t>
  </si>
  <si>
    <t>Wybory do rad gmin,rad powiatów i sejmików województw,wybory wójtów,burmistrzów i prezydentów miast oraz referenda gminne,powiatowe i wojewódzkie</t>
  </si>
  <si>
    <t>Dotacje celowe otrzymane z budżetu państwa na inwestycje i zakupy inwestycyjne realizowane przez gminę na podstawie porozumień z organami administracji rządowej</t>
  </si>
  <si>
    <t>Dowożenie uczniów do szkół</t>
  </si>
  <si>
    <t>Wpływy i wydatki związane z gromadzeniem środków opłat produktowych</t>
  </si>
  <si>
    <t>Otrzymane spadki,zapisy i darowizny w postaci pieniężnej</t>
  </si>
  <si>
    <t>%  6:5</t>
  </si>
  <si>
    <t>w tym :</t>
  </si>
  <si>
    <t>Struktura      %</t>
  </si>
  <si>
    <t xml:space="preserve">Wpływy i wydatki zwiazane z gromadzeniem środków z opłat i kar  za korzystanie ze środowiska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</si>
</sst>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66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8"/>
      <name val="Times New Roman"/>
      <family val="1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" fontId="1" fillId="0" borderId="10" xfId="0" applyNumberFormat="1" applyFont="1" applyBorder="1" applyAlignment="1">
      <alignment horizontal="left" vertical="top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top" wrapText="1"/>
    </xf>
    <xf numFmtId="166" fontId="3" fillId="0" borderId="10" xfId="0" applyNumberFormat="1" applyFont="1" applyBorder="1" applyAlignment="1">
      <alignment horizontal="left" vertical="top"/>
    </xf>
    <xf numFmtId="0" fontId="4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166" fontId="1" fillId="0" borderId="10" xfId="0" applyNumberFormat="1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4" fontId="5" fillId="0" borderId="10" xfId="0" applyNumberFormat="1" applyFont="1" applyBorder="1" applyAlignment="1">
      <alignment horizontal="left" vertical="top"/>
    </xf>
    <xf numFmtId="0" fontId="7" fillId="0" borderId="0" xfId="0" applyFont="1" applyAlignment="1">
      <alignment horizontal="left"/>
    </xf>
    <xf numFmtId="49" fontId="5" fillId="0" borderId="11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4" fontId="1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4" fontId="0" fillId="0" borderId="10" xfId="0" applyNumberFormat="1" applyBorder="1" applyAlignment="1">
      <alignment horizontal="left" vertical="top"/>
    </xf>
    <xf numFmtId="166" fontId="1" fillId="0" borderId="0" xfId="0" applyNumberFormat="1" applyFont="1" applyAlignment="1">
      <alignment horizontal="left" vertical="top"/>
    </xf>
    <xf numFmtId="4" fontId="3" fillId="0" borderId="10" xfId="0" applyNumberFormat="1" applyFont="1" applyBorder="1" applyAlignment="1">
      <alignment horizontal="left" vertical="top"/>
    </xf>
    <xf numFmtId="1" fontId="1" fillId="0" borderId="10" xfId="0" applyNumberFormat="1" applyFont="1" applyBorder="1" applyAlignment="1">
      <alignment horizontal="center" vertical="top"/>
    </xf>
    <xf numFmtId="166" fontId="5" fillId="0" borderId="10" xfId="0" applyNumberFormat="1" applyFont="1" applyBorder="1" applyAlignment="1">
      <alignment horizontal="left" vertical="top"/>
    </xf>
    <xf numFmtId="0" fontId="10" fillId="0" borderId="10" xfId="0" applyFont="1" applyBorder="1" applyAlignment="1">
      <alignment horizontal="left"/>
    </xf>
    <xf numFmtId="4" fontId="10" fillId="0" borderId="10" xfId="0" applyNumberFormat="1" applyFont="1" applyBorder="1" applyAlignment="1">
      <alignment horizontal="left" vertical="top"/>
    </xf>
    <xf numFmtId="166" fontId="10" fillId="0" borderId="10" xfId="0" applyNumberFormat="1" applyFont="1" applyBorder="1" applyAlignment="1">
      <alignment horizontal="left" vertical="top"/>
    </xf>
    <xf numFmtId="166" fontId="1" fillId="0" borderId="10" xfId="0" applyNumberFormat="1" applyFont="1" applyBorder="1" applyAlignment="1">
      <alignment horizontal="left" vertical="top"/>
    </xf>
    <xf numFmtId="166" fontId="1" fillId="0" borderId="10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top" wrapText="1"/>
    </xf>
    <xf numFmtId="166" fontId="3" fillId="0" borderId="10" xfId="0" applyNumberFormat="1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5"/>
  <sheetViews>
    <sheetView tabSelected="1" zoomScalePageLayoutView="0" workbookViewId="0" topLeftCell="A166">
      <selection activeCell="I185" sqref="I185"/>
    </sheetView>
  </sheetViews>
  <sheetFormatPr defaultColWidth="9.140625" defaultRowHeight="12.75"/>
  <cols>
    <col min="1" max="1" width="4.8515625" style="5" customWidth="1"/>
    <col min="2" max="2" width="7.140625" style="5" customWidth="1"/>
    <col min="3" max="3" width="6.421875" style="5" customWidth="1"/>
    <col min="4" max="4" width="29.140625" style="5" customWidth="1"/>
    <col min="5" max="5" width="12.00390625" style="28" customWidth="1"/>
    <col min="6" max="6" width="12.140625" style="29" customWidth="1"/>
    <col min="7" max="7" width="9.00390625" style="3" bestFit="1" customWidth="1"/>
    <col min="8" max="8" width="8.00390625" style="38" customWidth="1"/>
    <col min="9" max="16384" width="9.140625" style="5" customWidth="1"/>
  </cols>
  <sheetData>
    <row r="1" spans="1:8" s="3" customFormat="1" ht="34.5" customHeight="1">
      <c r="A1" s="66" t="s">
        <v>0</v>
      </c>
      <c r="B1" s="66" t="s">
        <v>1</v>
      </c>
      <c r="C1" s="71" t="s">
        <v>2</v>
      </c>
      <c r="D1" s="71" t="s">
        <v>3</v>
      </c>
      <c r="E1" s="78" t="s">
        <v>189</v>
      </c>
      <c r="F1" s="75" t="s">
        <v>184</v>
      </c>
      <c r="G1" s="76"/>
      <c r="H1" s="77"/>
    </row>
    <row r="2" spans="1:8" ht="27" customHeight="1">
      <c r="A2" s="66"/>
      <c r="B2" s="66"/>
      <c r="C2" s="71"/>
      <c r="D2" s="71"/>
      <c r="E2" s="79"/>
      <c r="F2" s="35" t="s">
        <v>4</v>
      </c>
      <c r="G2" s="9" t="s">
        <v>205</v>
      </c>
      <c r="H2" s="46" t="s">
        <v>207</v>
      </c>
    </row>
    <row r="3" spans="1:8" ht="12.75">
      <c r="A3" s="7">
        <v>1</v>
      </c>
      <c r="B3" s="7">
        <v>2</v>
      </c>
      <c r="C3" s="7">
        <v>3</v>
      </c>
      <c r="D3" s="7">
        <v>4</v>
      </c>
      <c r="E3" s="9">
        <v>5</v>
      </c>
      <c r="F3" s="8">
        <v>6</v>
      </c>
      <c r="G3" s="9">
        <v>7</v>
      </c>
      <c r="H3" s="40">
        <v>8</v>
      </c>
    </row>
    <row r="4" spans="1:8" s="14" customFormat="1" ht="12.75">
      <c r="A4" s="57" t="s">
        <v>5</v>
      </c>
      <c r="B4" s="10"/>
      <c r="C4" s="10"/>
      <c r="D4" s="11" t="s">
        <v>6</v>
      </c>
      <c r="E4" s="12">
        <f>E5+E11</f>
        <v>939086.99</v>
      </c>
      <c r="F4" s="12">
        <f>F5+F11</f>
        <v>353500</v>
      </c>
      <c r="G4" s="13">
        <f>(F4/E4)*100</f>
        <v>37.64294509074181</v>
      </c>
      <c r="H4" s="13">
        <f aca="true" t="shared" si="0" ref="H4:H67">(F4/$F$215)*100</f>
        <v>1.3666455158524062</v>
      </c>
    </row>
    <row r="5" spans="1:8" s="14" customFormat="1" ht="21">
      <c r="A5" s="58"/>
      <c r="B5" s="52" t="s">
        <v>7</v>
      </c>
      <c r="C5" s="10"/>
      <c r="D5" s="11" t="s">
        <v>8</v>
      </c>
      <c r="E5" s="12">
        <f>E6+E10+E9+E7+E8</f>
        <v>435816.49</v>
      </c>
      <c r="F5" s="12">
        <f>F6+F10+F9+F7+F8</f>
        <v>353500</v>
      </c>
      <c r="G5" s="12">
        <f>G6+G10+G9+G7+G8</f>
        <v>367.60965675191665</v>
      </c>
      <c r="H5" s="13">
        <f t="shared" si="0"/>
        <v>1.3666455158524062</v>
      </c>
    </row>
    <row r="6" spans="1:8" ht="33" customHeight="1">
      <c r="A6" s="58"/>
      <c r="B6" s="53"/>
      <c r="C6" s="16" t="s">
        <v>9</v>
      </c>
      <c r="D6" s="17" t="s">
        <v>10</v>
      </c>
      <c r="E6" s="1">
        <v>1200</v>
      </c>
      <c r="F6" s="4">
        <v>2000</v>
      </c>
      <c r="G6" s="20">
        <f>(F6/E6)*100</f>
        <v>166.66666666666669</v>
      </c>
      <c r="H6" s="20">
        <f t="shared" si="0"/>
        <v>0.007732082126463402</v>
      </c>
    </row>
    <row r="7" spans="1:8" ht="33.75">
      <c r="A7" s="58"/>
      <c r="B7" s="53"/>
      <c r="C7" s="16" t="s">
        <v>13</v>
      </c>
      <c r="D7" s="17" t="s">
        <v>14</v>
      </c>
      <c r="E7" s="18">
        <v>285227.49</v>
      </c>
      <c r="F7" s="4">
        <v>300000</v>
      </c>
      <c r="G7" s="20">
        <f>(F7/E7)*100</f>
        <v>105.17920274795394</v>
      </c>
      <c r="H7" s="20">
        <f t="shared" si="0"/>
        <v>1.1598123189695104</v>
      </c>
    </row>
    <row r="8" spans="1:8" ht="12.75">
      <c r="A8" s="58"/>
      <c r="B8" s="53"/>
      <c r="C8" s="16" t="s">
        <v>64</v>
      </c>
      <c r="D8" s="17" t="s">
        <v>65</v>
      </c>
      <c r="E8" s="18">
        <v>1500</v>
      </c>
      <c r="F8" s="4">
        <v>500</v>
      </c>
      <c r="G8" s="20">
        <f>(F8/E8)*100</f>
        <v>33.33333333333333</v>
      </c>
      <c r="H8" s="20">
        <f t="shared" si="0"/>
        <v>0.0019330205316158504</v>
      </c>
    </row>
    <row r="9" spans="1:8" ht="13.5" customHeight="1">
      <c r="A9" s="58"/>
      <c r="B9" s="53"/>
      <c r="C9" s="16" t="s">
        <v>15</v>
      </c>
      <c r="D9" s="17" t="s">
        <v>16</v>
      </c>
      <c r="E9" s="18">
        <v>3600</v>
      </c>
      <c r="F9" s="4">
        <v>1000</v>
      </c>
      <c r="G9" s="20">
        <f aca="true" t="shared" si="1" ref="G9:G22">(F9/E9)*100</f>
        <v>27.77777777777778</v>
      </c>
      <c r="H9" s="20">
        <f t="shared" si="0"/>
        <v>0.003866041063231701</v>
      </c>
    </row>
    <row r="10" spans="1:8" ht="12.75">
      <c r="A10" s="58"/>
      <c r="B10" s="53"/>
      <c r="C10" s="16" t="s">
        <v>17</v>
      </c>
      <c r="D10" s="17" t="s">
        <v>18</v>
      </c>
      <c r="E10" s="18">
        <v>144289</v>
      </c>
      <c r="F10" s="4">
        <v>50000</v>
      </c>
      <c r="G10" s="20">
        <f t="shared" si="1"/>
        <v>34.652676226184944</v>
      </c>
      <c r="H10" s="20">
        <f t="shared" si="0"/>
        <v>0.19330205316158505</v>
      </c>
    </row>
    <row r="11" spans="1:8" s="14" customFormat="1" ht="12.75">
      <c r="A11" s="58"/>
      <c r="B11" s="52" t="s">
        <v>19</v>
      </c>
      <c r="C11" s="10"/>
      <c r="D11" s="11" t="s">
        <v>20</v>
      </c>
      <c r="E11" s="12">
        <f>E12</f>
        <v>503270.5</v>
      </c>
      <c r="F11" s="12">
        <f>F12</f>
        <v>0</v>
      </c>
      <c r="G11" s="13">
        <f t="shared" si="1"/>
        <v>0</v>
      </c>
      <c r="H11" s="13">
        <f t="shared" si="0"/>
        <v>0</v>
      </c>
    </row>
    <row r="12" spans="1:8" ht="36" customHeight="1">
      <c r="A12" s="58"/>
      <c r="B12" s="54"/>
      <c r="C12" s="16" t="s">
        <v>21</v>
      </c>
      <c r="D12" s="17" t="str">
        <f>D49</f>
        <v>Dotacje celowe otrzymane z budżetu państwa na real. zadań bież. z zakresu adm. rządowej oraz innych zadań zleconych</v>
      </c>
      <c r="E12" s="18">
        <v>503270.5</v>
      </c>
      <c r="F12" s="4">
        <v>0</v>
      </c>
      <c r="G12" s="20">
        <f t="shared" si="1"/>
        <v>0</v>
      </c>
      <c r="H12" s="20">
        <f t="shared" si="0"/>
        <v>0</v>
      </c>
    </row>
    <row r="13" spans="1:8" s="14" customFormat="1" ht="12.75">
      <c r="A13" s="57" t="s">
        <v>22</v>
      </c>
      <c r="B13" s="10"/>
      <c r="C13" s="10"/>
      <c r="D13" s="11" t="s">
        <v>23</v>
      </c>
      <c r="E13" s="12">
        <f>E14</f>
        <v>6000</v>
      </c>
      <c r="F13" s="12">
        <f>F14</f>
        <v>7000</v>
      </c>
      <c r="G13" s="13">
        <f t="shared" si="1"/>
        <v>116.66666666666667</v>
      </c>
      <c r="H13" s="13">
        <f t="shared" si="0"/>
        <v>0.02706228744262191</v>
      </c>
    </row>
    <row r="14" spans="1:8" s="14" customFormat="1" ht="12.75">
      <c r="A14" s="57"/>
      <c r="B14" s="52" t="s">
        <v>24</v>
      </c>
      <c r="C14" s="10"/>
      <c r="D14" s="11" t="s">
        <v>20</v>
      </c>
      <c r="E14" s="12">
        <f>E15</f>
        <v>6000</v>
      </c>
      <c r="F14" s="12">
        <f>F15</f>
        <v>7000</v>
      </c>
      <c r="G14" s="13">
        <f t="shared" si="1"/>
        <v>116.66666666666667</v>
      </c>
      <c r="H14" s="13">
        <f t="shared" si="0"/>
        <v>0.02706228744262191</v>
      </c>
    </row>
    <row r="15" spans="1:8" ht="22.5">
      <c r="A15" s="57"/>
      <c r="B15" s="54"/>
      <c r="C15" s="16" t="s">
        <v>25</v>
      </c>
      <c r="D15" s="17" t="s">
        <v>26</v>
      </c>
      <c r="E15" s="18">
        <v>6000</v>
      </c>
      <c r="F15" s="4">
        <v>7000</v>
      </c>
      <c r="G15" s="20">
        <f t="shared" si="1"/>
        <v>116.66666666666667</v>
      </c>
      <c r="H15" s="20">
        <f t="shared" si="0"/>
        <v>0.02706228744262191</v>
      </c>
    </row>
    <row r="16" spans="1:8" s="14" customFormat="1" ht="12.75">
      <c r="A16" s="57">
        <v>600</v>
      </c>
      <c r="B16" s="10"/>
      <c r="C16" s="10"/>
      <c r="D16" s="11" t="s">
        <v>27</v>
      </c>
      <c r="E16" s="12">
        <f>E17+E20</f>
        <v>445901.1</v>
      </c>
      <c r="F16" s="12">
        <f>F17+F20</f>
        <v>998125</v>
      </c>
      <c r="G16" s="13">
        <f t="shared" si="1"/>
        <v>223.84448031188978</v>
      </c>
      <c r="H16" s="13">
        <f t="shared" si="0"/>
        <v>3.8587922362381413</v>
      </c>
    </row>
    <row r="17" spans="1:8" s="14" customFormat="1" ht="12.75">
      <c r="A17" s="57"/>
      <c r="B17" s="52">
        <v>60014</v>
      </c>
      <c r="C17" s="10"/>
      <c r="D17" s="11" t="s">
        <v>29</v>
      </c>
      <c r="E17" s="12">
        <f>E18+E19</f>
        <v>380457</v>
      </c>
      <c r="F17" s="12">
        <f>F18+F19</f>
        <v>105125</v>
      </c>
      <c r="G17" s="12">
        <f>G18+G19</f>
        <v>104.64676428720747</v>
      </c>
      <c r="H17" s="13">
        <f t="shared" si="0"/>
        <v>0.4064175667722326</v>
      </c>
    </row>
    <row r="18" spans="1:8" ht="22.5">
      <c r="A18" s="57"/>
      <c r="B18" s="53"/>
      <c r="C18" s="16">
        <v>2320</v>
      </c>
      <c r="D18" s="17" t="s">
        <v>30</v>
      </c>
      <c r="E18" s="18">
        <v>100457</v>
      </c>
      <c r="F18" s="4">
        <v>105125</v>
      </c>
      <c r="G18" s="20">
        <f t="shared" si="1"/>
        <v>104.64676428720747</v>
      </c>
      <c r="H18" s="20">
        <f t="shared" si="0"/>
        <v>0.4064175667722326</v>
      </c>
    </row>
    <row r="19" spans="1:8" ht="45" customHeight="1">
      <c r="A19" s="57"/>
      <c r="B19" s="53"/>
      <c r="C19" s="16" t="s">
        <v>31</v>
      </c>
      <c r="D19" s="17" t="s">
        <v>32</v>
      </c>
      <c r="E19" s="18">
        <v>280000</v>
      </c>
      <c r="F19" s="4"/>
      <c r="G19" s="20">
        <f t="shared" si="1"/>
        <v>0</v>
      </c>
      <c r="H19" s="20">
        <f t="shared" si="0"/>
        <v>0</v>
      </c>
    </row>
    <row r="20" spans="1:8" s="14" customFormat="1" ht="12.75">
      <c r="A20" s="57"/>
      <c r="B20" s="52">
        <v>60016</v>
      </c>
      <c r="C20" s="10"/>
      <c r="D20" s="11" t="s">
        <v>33</v>
      </c>
      <c r="E20" s="12">
        <f>E21+E22+E24+E23</f>
        <v>65444.1</v>
      </c>
      <c r="F20" s="12">
        <f>F21+F22+F24+F23</f>
        <v>893000</v>
      </c>
      <c r="G20" s="13">
        <f t="shared" si="1"/>
        <v>1364.5233107338936</v>
      </c>
      <c r="H20" s="13">
        <f t="shared" si="0"/>
        <v>3.4523746694659088</v>
      </c>
    </row>
    <row r="21" spans="1:8" ht="33.75">
      <c r="A21" s="57"/>
      <c r="B21" s="53"/>
      <c r="C21" s="16" t="s">
        <v>9</v>
      </c>
      <c r="D21" s="17" t="s">
        <v>10</v>
      </c>
      <c r="E21" s="18">
        <v>944.1</v>
      </c>
      <c r="F21" s="4">
        <v>2000</v>
      </c>
      <c r="G21" s="20">
        <f t="shared" si="1"/>
        <v>211.84196589344347</v>
      </c>
      <c r="H21" s="20">
        <f t="shared" si="0"/>
        <v>0.007732082126463402</v>
      </c>
    </row>
    <row r="22" spans="1:8" ht="12.75">
      <c r="A22" s="57"/>
      <c r="B22" s="53"/>
      <c r="C22" s="16" t="s">
        <v>17</v>
      </c>
      <c r="D22" s="17" t="s">
        <v>18</v>
      </c>
      <c r="E22" s="18">
        <v>30000</v>
      </c>
      <c r="F22" s="4">
        <v>30000</v>
      </c>
      <c r="G22" s="20">
        <f t="shared" si="1"/>
        <v>100</v>
      </c>
      <c r="H22" s="20">
        <f t="shared" si="0"/>
        <v>0.11598123189695102</v>
      </c>
    </row>
    <row r="23" spans="1:8" ht="56.25" customHeight="1">
      <c r="A23" s="57"/>
      <c r="B23" s="53"/>
      <c r="C23" s="16" t="s">
        <v>54</v>
      </c>
      <c r="D23" s="17" t="s">
        <v>34</v>
      </c>
      <c r="E23" s="18">
        <v>34500</v>
      </c>
      <c r="F23" s="4"/>
      <c r="G23" s="20"/>
      <c r="H23" s="20">
        <f t="shared" si="0"/>
        <v>0</v>
      </c>
    </row>
    <row r="24" spans="1:8" ht="24" customHeight="1">
      <c r="A24" s="57"/>
      <c r="B24" s="53"/>
      <c r="C24" s="16" t="s">
        <v>35</v>
      </c>
      <c r="D24" s="17" t="s">
        <v>36</v>
      </c>
      <c r="E24" s="18"/>
      <c r="F24" s="4">
        <v>861000</v>
      </c>
      <c r="G24" s="20"/>
      <c r="H24" s="20">
        <f t="shared" si="0"/>
        <v>3.3286613554424944</v>
      </c>
    </row>
    <row r="25" spans="1:8" s="14" customFormat="1" ht="12.75">
      <c r="A25" s="57">
        <v>700</v>
      </c>
      <c r="B25" s="10"/>
      <c r="C25" s="10"/>
      <c r="D25" s="11" t="s">
        <v>37</v>
      </c>
      <c r="E25" s="12">
        <f>E30+E26</f>
        <v>941668.5199999999</v>
      </c>
      <c r="F25" s="12">
        <f>F30+F26</f>
        <v>1804020.9300000002</v>
      </c>
      <c r="G25" s="13">
        <f>(F25/E25)*100</f>
        <v>191.57706684301183</v>
      </c>
      <c r="H25" s="13">
        <f t="shared" si="0"/>
        <v>6.974418994309442</v>
      </c>
    </row>
    <row r="26" spans="1:8" s="14" customFormat="1" ht="12.75">
      <c r="A26" s="57"/>
      <c r="B26" s="57" t="s">
        <v>38</v>
      </c>
      <c r="C26" s="10"/>
      <c r="D26" s="11" t="s">
        <v>39</v>
      </c>
      <c r="E26" s="12">
        <f>E29+E27</f>
        <v>206274.22</v>
      </c>
      <c r="F26" s="12">
        <f>F29+F27</f>
        <v>218147</v>
      </c>
      <c r="G26" s="13">
        <f>(F26/E26)*100</f>
        <v>105.75582348584327</v>
      </c>
      <c r="H26" s="13">
        <f t="shared" si="0"/>
        <v>0.8433652598208059</v>
      </c>
    </row>
    <row r="27" spans="1:8" s="31" customFormat="1" ht="22.5">
      <c r="A27" s="57"/>
      <c r="B27" s="57"/>
      <c r="C27" s="16" t="s">
        <v>25</v>
      </c>
      <c r="D27" s="17" t="s">
        <v>43</v>
      </c>
      <c r="E27" s="18">
        <v>205000</v>
      </c>
      <c r="F27" s="18">
        <v>217147</v>
      </c>
      <c r="G27" s="20"/>
      <c r="H27" s="20">
        <f t="shared" si="0"/>
        <v>0.8394992187575742</v>
      </c>
    </row>
    <row r="28" spans="1:8" s="31" customFormat="1" ht="22.5">
      <c r="A28" s="57"/>
      <c r="B28" s="57"/>
      <c r="C28" s="16" t="s">
        <v>50</v>
      </c>
      <c r="D28" s="17" t="s">
        <v>51</v>
      </c>
      <c r="E28" s="18">
        <v>28773.77</v>
      </c>
      <c r="F28" s="18"/>
      <c r="G28" s="20"/>
      <c r="H28" s="20">
        <f t="shared" si="0"/>
        <v>0</v>
      </c>
    </row>
    <row r="29" spans="1:8" s="31" customFormat="1" ht="16.5" customHeight="1">
      <c r="A29" s="57"/>
      <c r="B29" s="57"/>
      <c r="C29" s="16" t="s">
        <v>17</v>
      </c>
      <c r="D29" s="17" t="s">
        <v>18</v>
      </c>
      <c r="E29" s="18">
        <v>1274.22</v>
      </c>
      <c r="F29" s="4">
        <v>1000</v>
      </c>
      <c r="G29" s="20">
        <f aca="true" t="shared" si="2" ref="G29:G42">(F29/E29)*100</f>
        <v>78.4793834659635</v>
      </c>
      <c r="H29" s="20">
        <f t="shared" si="0"/>
        <v>0.003866041063231701</v>
      </c>
    </row>
    <row r="30" spans="1:8" s="14" customFormat="1" ht="21">
      <c r="A30" s="57"/>
      <c r="B30" s="57">
        <v>70005</v>
      </c>
      <c r="C30" s="10"/>
      <c r="D30" s="11" t="s">
        <v>40</v>
      </c>
      <c r="E30" s="12">
        <f>E31+E32+E34+E39+E40+E41+E42+E33+E43+E35+E36+E37+E38</f>
        <v>735394.2999999999</v>
      </c>
      <c r="F30" s="12">
        <f>F31+F32+F34+F39+F40+F41+F42+F33+F43+F35+F36+F37+F38</f>
        <v>1585873.9300000002</v>
      </c>
      <c r="G30" s="13">
        <f t="shared" si="2"/>
        <v>215.6494726706476</v>
      </c>
      <c r="H30" s="13">
        <f t="shared" si="0"/>
        <v>6.131053734488637</v>
      </c>
    </row>
    <row r="31" spans="1:8" ht="25.5" customHeight="1">
      <c r="A31" s="58"/>
      <c r="B31" s="58"/>
      <c r="C31" s="16" t="s">
        <v>41</v>
      </c>
      <c r="D31" s="17" t="s">
        <v>42</v>
      </c>
      <c r="E31" s="18">
        <v>32000</v>
      </c>
      <c r="F31" s="4">
        <v>40000</v>
      </c>
      <c r="G31" s="20">
        <f t="shared" si="2"/>
        <v>125</v>
      </c>
      <c r="H31" s="20">
        <f t="shared" si="0"/>
        <v>0.15464164252926804</v>
      </c>
    </row>
    <row r="32" spans="1:8" ht="33.75">
      <c r="A32" s="58"/>
      <c r="B32" s="58"/>
      <c r="C32" s="16" t="s">
        <v>9</v>
      </c>
      <c r="D32" s="17" t="s">
        <v>10</v>
      </c>
      <c r="E32" s="18">
        <v>16000</v>
      </c>
      <c r="F32" s="4">
        <v>1000</v>
      </c>
      <c r="G32" s="20">
        <f t="shared" si="2"/>
        <v>6.25</v>
      </c>
      <c r="H32" s="20">
        <f t="shared" si="0"/>
        <v>0.003866041063231701</v>
      </c>
    </row>
    <row r="33" spans="1:8" ht="12.75">
      <c r="A33" s="58"/>
      <c r="B33" s="58"/>
      <c r="C33" s="16" t="s">
        <v>11</v>
      </c>
      <c r="D33" s="17" t="s">
        <v>12</v>
      </c>
      <c r="E33" s="18">
        <v>400</v>
      </c>
      <c r="F33" s="4">
        <v>500</v>
      </c>
      <c r="G33" s="20">
        <f t="shared" si="2"/>
        <v>125</v>
      </c>
      <c r="H33" s="20">
        <f t="shared" si="0"/>
        <v>0.0019330205316158504</v>
      </c>
    </row>
    <row r="34" spans="1:8" ht="22.5">
      <c r="A34" s="58"/>
      <c r="B34" s="58"/>
      <c r="C34" s="16" t="s">
        <v>25</v>
      </c>
      <c r="D34" s="17" t="s">
        <v>43</v>
      </c>
      <c r="E34" s="18">
        <v>160000</v>
      </c>
      <c r="F34" s="4">
        <v>170000</v>
      </c>
      <c r="G34" s="20">
        <f t="shared" si="2"/>
        <v>106.25</v>
      </c>
      <c r="H34" s="20">
        <f t="shared" si="0"/>
        <v>0.6572269807493891</v>
      </c>
    </row>
    <row r="35" spans="1:8" ht="36.75" customHeight="1">
      <c r="A35" s="58"/>
      <c r="B35" s="58"/>
      <c r="C35" s="16" t="s">
        <v>44</v>
      </c>
      <c r="D35" s="17" t="s">
        <v>45</v>
      </c>
      <c r="E35" s="18">
        <v>1460</v>
      </c>
      <c r="F35" s="4">
        <v>1500</v>
      </c>
      <c r="G35" s="20">
        <f t="shared" si="2"/>
        <v>102.73972602739727</v>
      </c>
      <c r="H35" s="20">
        <f t="shared" si="0"/>
        <v>0.005799061594847551</v>
      </c>
    </row>
    <row r="36" spans="1:8" ht="36" customHeight="1">
      <c r="A36" s="58"/>
      <c r="B36" s="58"/>
      <c r="C36" s="16" t="s">
        <v>13</v>
      </c>
      <c r="D36" s="17" t="s">
        <v>14</v>
      </c>
      <c r="E36" s="18">
        <v>489881.18</v>
      </c>
      <c r="F36" s="4">
        <v>352000</v>
      </c>
      <c r="G36" s="20">
        <f t="shared" si="2"/>
        <v>71.85415859413092</v>
      </c>
      <c r="H36" s="20">
        <f t="shared" si="0"/>
        <v>1.3608464542575587</v>
      </c>
    </row>
    <row r="37" spans="1:8" ht="12.75">
      <c r="A37" s="58"/>
      <c r="B37" s="58"/>
      <c r="C37" s="16" t="s">
        <v>46</v>
      </c>
      <c r="D37" s="17" t="s">
        <v>47</v>
      </c>
      <c r="E37" s="18"/>
      <c r="F37" s="4">
        <v>500</v>
      </c>
      <c r="G37" s="20"/>
      <c r="H37" s="20">
        <f t="shared" si="0"/>
        <v>0.0019330205316158504</v>
      </c>
    </row>
    <row r="38" spans="1:8" ht="14.25" customHeight="1">
      <c r="A38" s="58"/>
      <c r="B38" s="58"/>
      <c r="C38" s="16" t="s">
        <v>48</v>
      </c>
      <c r="D38" s="17" t="s">
        <v>49</v>
      </c>
      <c r="E38" s="18">
        <v>5703.12</v>
      </c>
      <c r="F38" s="4">
        <v>5000</v>
      </c>
      <c r="G38" s="20">
        <f t="shared" si="2"/>
        <v>87.67130973923047</v>
      </c>
      <c r="H38" s="20">
        <f t="shared" si="0"/>
        <v>0.019330205316158505</v>
      </c>
    </row>
    <row r="39" spans="1:8" ht="24" customHeight="1">
      <c r="A39" s="58"/>
      <c r="B39" s="58"/>
      <c r="C39" s="16" t="s">
        <v>50</v>
      </c>
      <c r="D39" s="17" t="s">
        <v>51</v>
      </c>
      <c r="E39" s="18">
        <v>500</v>
      </c>
      <c r="F39" s="4">
        <v>2000</v>
      </c>
      <c r="G39" s="20">
        <f t="shared" si="2"/>
        <v>400</v>
      </c>
      <c r="H39" s="20">
        <f t="shared" si="0"/>
        <v>0.007732082126463402</v>
      </c>
    </row>
    <row r="40" spans="1:8" ht="12.75">
      <c r="A40" s="58"/>
      <c r="B40" s="58"/>
      <c r="C40" s="16" t="s">
        <v>52</v>
      </c>
      <c r="D40" s="17" t="s">
        <v>53</v>
      </c>
      <c r="E40" s="18">
        <v>1450</v>
      </c>
      <c r="F40" s="4">
        <v>1500</v>
      </c>
      <c r="G40" s="20">
        <f t="shared" si="2"/>
        <v>103.44827586206897</v>
      </c>
      <c r="H40" s="20">
        <f t="shared" si="0"/>
        <v>0.005799061594847551</v>
      </c>
    </row>
    <row r="41" spans="1:8" ht="12.75">
      <c r="A41" s="58"/>
      <c r="B41" s="58"/>
      <c r="C41" s="16" t="s">
        <v>15</v>
      </c>
      <c r="D41" s="17" t="s">
        <v>16</v>
      </c>
      <c r="E41" s="18">
        <v>1000</v>
      </c>
      <c r="F41" s="4">
        <v>1000</v>
      </c>
      <c r="G41" s="20">
        <f t="shared" si="2"/>
        <v>100</v>
      </c>
      <c r="H41" s="20">
        <f t="shared" si="0"/>
        <v>0.003866041063231701</v>
      </c>
    </row>
    <row r="42" spans="1:8" ht="12.75">
      <c r="A42" s="58"/>
      <c r="B42" s="58"/>
      <c r="C42" s="16" t="s">
        <v>17</v>
      </c>
      <c r="D42" s="17" t="s">
        <v>18</v>
      </c>
      <c r="E42" s="18">
        <v>27000</v>
      </c>
      <c r="F42" s="4">
        <v>27000</v>
      </c>
      <c r="G42" s="20">
        <f t="shared" si="2"/>
        <v>100</v>
      </c>
      <c r="H42" s="20">
        <f t="shared" si="0"/>
        <v>0.10438310870725592</v>
      </c>
    </row>
    <row r="43" spans="1:8" ht="59.25" customHeight="1">
      <c r="A43" s="58"/>
      <c r="B43" s="58"/>
      <c r="C43" s="16" t="s">
        <v>54</v>
      </c>
      <c r="D43" s="17" t="str">
        <f>D185</f>
        <v>Finansowanie programów i projektów realizowanych ze środków Funduszów Strukturalnych, Funduszu Spójności oraz z Sekcji Gwarancji Europejskiego Funduszu Orientacji i Gwarancji Rolnej</v>
      </c>
      <c r="E43" s="18">
        <v>0</v>
      </c>
      <c r="F43" s="4">
        <v>983873.93</v>
      </c>
      <c r="G43" s="20"/>
      <c r="H43" s="20">
        <f t="shared" si="0"/>
        <v>3.8036970144231526</v>
      </c>
    </row>
    <row r="44" spans="1:8" s="14" customFormat="1" ht="16.5" customHeight="1">
      <c r="A44" s="57">
        <v>710</v>
      </c>
      <c r="B44" s="10"/>
      <c r="C44" s="10"/>
      <c r="D44" s="11" t="s">
        <v>55</v>
      </c>
      <c r="E44" s="12">
        <f>E45</f>
        <v>2210</v>
      </c>
      <c r="F44" s="12">
        <f>F45</f>
        <v>2000</v>
      </c>
      <c r="G44" s="13">
        <f aca="true" t="shared" si="3" ref="G44:G61">(F44/E44)*100</f>
        <v>90.49773755656109</v>
      </c>
      <c r="H44" s="13">
        <f t="shared" si="0"/>
        <v>0.007732082126463402</v>
      </c>
    </row>
    <row r="45" spans="1:8" s="14" customFormat="1" ht="12.75">
      <c r="A45" s="57"/>
      <c r="B45" s="52" t="s">
        <v>56</v>
      </c>
      <c r="C45" s="10"/>
      <c r="D45" s="11" t="s">
        <v>57</v>
      </c>
      <c r="E45" s="12">
        <f>E46</f>
        <v>2210</v>
      </c>
      <c r="F45" s="12">
        <f>F46</f>
        <v>2000</v>
      </c>
      <c r="G45" s="13">
        <f t="shared" si="3"/>
        <v>90.49773755656109</v>
      </c>
      <c r="H45" s="13">
        <f t="shared" si="0"/>
        <v>0.007732082126463402</v>
      </c>
    </row>
    <row r="46" spans="1:8" ht="45">
      <c r="A46" s="58"/>
      <c r="B46" s="54"/>
      <c r="C46" s="16" t="s">
        <v>58</v>
      </c>
      <c r="D46" s="17" t="s">
        <v>59</v>
      </c>
      <c r="E46" s="18">
        <v>2210</v>
      </c>
      <c r="F46" s="4">
        <v>2000</v>
      </c>
      <c r="G46" s="20">
        <f t="shared" si="3"/>
        <v>90.49773755656109</v>
      </c>
      <c r="H46" s="20">
        <f t="shared" si="0"/>
        <v>0.007732082126463402</v>
      </c>
    </row>
    <row r="47" spans="1:8" s="14" customFormat="1" ht="12.75">
      <c r="A47" s="52">
        <v>750</v>
      </c>
      <c r="B47" s="10"/>
      <c r="C47" s="10"/>
      <c r="D47" s="11" t="s">
        <v>60</v>
      </c>
      <c r="E47" s="12">
        <f>E48+E50+E55</f>
        <v>98125</v>
      </c>
      <c r="F47" s="12">
        <f>F48+F50+F55</f>
        <v>72800</v>
      </c>
      <c r="G47" s="13">
        <f t="shared" si="3"/>
        <v>74.19108280254777</v>
      </c>
      <c r="H47" s="13">
        <f t="shared" si="0"/>
        <v>0.2814477894032678</v>
      </c>
    </row>
    <row r="48" spans="1:8" s="14" customFormat="1" ht="12.75">
      <c r="A48" s="56"/>
      <c r="B48" s="52">
        <v>75011</v>
      </c>
      <c r="C48" s="10"/>
      <c r="D48" s="11" t="s">
        <v>61</v>
      </c>
      <c r="E48" s="12">
        <f>E49</f>
        <v>73000</v>
      </c>
      <c r="F48" s="12">
        <f>F49</f>
        <v>60800</v>
      </c>
      <c r="G48" s="13">
        <f t="shared" si="3"/>
        <v>83.28767123287672</v>
      </c>
      <c r="H48" s="13">
        <f t="shared" si="0"/>
        <v>0.23505529664448743</v>
      </c>
    </row>
    <row r="49" spans="1:8" ht="37.5" customHeight="1">
      <c r="A49" s="56"/>
      <c r="B49" s="53"/>
      <c r="C49" s="16">
        <v>2010</v>
      </c>
      <c r="D49" s="17" t="s">
        <v>62</v>
      </c>
      <c r="E49" s="18">
        <v>73000</v>
      </c>
      <c r="F49" s="4">
        <v>60800</v>
      </c>
      <c r="G49" s="20">
        <f t="shared" si="3"/>
        <v>83.28767123287672</v>
      </c>
      <c r="H49" s="20">
        <f t="shared" si="0"/>
        <v>0.23505529664448743</v>
      </c>
    </row>
    <row r="50" spans="1:8" s="14" customFormat="1" ht="21">
      <c r="A50" s="56"/>
      <c r="B50" s="52">
        <v>75023</v>
      </c>
      <c r="C50" s="10"/>
      <c r="D50" s="11" t="s">
        <v>63</v>
      </c>
      <c r="E50" s="12">
        <f>E51+E52+E53+E54</f>
        <v>10100</v>
      </c>
      <c r="F50" s="12">
        <f>F51+F52+F53+F54</f>
        <v>12000</v>
      </c>
      <c r="G50" s="13">
        <f t="shared" si="3"/>
        <v>118.8118811881188</v>
      </c>
      <c r="H50" s="13">
        <f t="shared" si="0"/>
        <v>0.04639249275878041</v>
      </c>
    </row>
    <row r="51" spans="1:8" ht="22.5">
      <c r="A51" s="56"/>
      <c r="B51" s="53"/>
      <c r="C51" s="16" t="s">
        <v>25</v>
      </c>
      <c r="D51" s="17" t="s">
        <v>43</v>
      </c>
      <c r="E51" s="18">
        <v>600</v>
      </c>
      <c r="F51" s="4">
        <v>500</v>
      </c>
      <c r="G51" s="20">
        <f t="shared" si="3"/>
        <v>83.33333333333334</v>
      </c>
      <c r="H51" s="20">
        <f t="shared" si="0"/>
        <v>0.0019330205316158504</v>
      </c>
    </row>
    <row r="52" spans="1:8" ht="22.5">
      <c r="A52" s="56"/>
      <c r="B52" s="53"/>
      <c r="C52" s="16" t="s">
        <v>48</v>
      </c>
      <c r="D52" s="17" t="s">
        <v>66</v>
      </c>
      <c r="E52" s="18">
        <v>8000</v>
      </c>
      <c r="F52" s="4">
        <v>10000</v>
      </c>
      <c r="G52" s="20">
        <f t="shared" si="3"/>
        <v>125</v>
      </c>
      <c r="H52" s="20">
        <f t="shared" si="0"/>
        <v>0.03866041063231701</v>
      </c>
    </row>
    <row r="53" spans="1:8" ht="12.75">
      <c r="A53" s="56"/>
      <c r="B53" s="53"/>
      <c r="C53" s="16" t="s">
        <v>17</v>
      </c>
      <c r="D53" s="17" t="s">
        <v>18</v>
      </c>
      <c r="E53" s="18">
        <v>1000</v>
      </c>
      <c r="F53" s="4">
        <v>1000</v>
      </c>
      <c r="G53" s="20">
        <f t="shared" si="3"/>
        <v>100</v>
      </c>
      <c r="H53" s="20">
        <f t="shared" si="0"/>
        <v>0.003866041063231701</v>
      </c>
    </row>
    <row r="54" spans="1:8" ht="33.75" customHeight="1">
      <c r="A54" s="56"/>
      <c r="B54" s="54"/>
      <c r="C54" s="16">
        <v>2360</v>
      </c>
      <c r="D54" s="17" t="s">
        <v>67</v>
      </c>
      <c r="E54" s="18">
        <v>500</v>
      </c>
      <c r="F54" s="4">
        <v>500</v>
      </c>
      <c r="G54" s="20">
        <f t="shared" si="3"/>
        <v>100</v>
      </c>
      <c r="H54" s="20">
        <f t="shared" si="0"/>
        <v>0.0019330205316158504</v>
      </c>
    </row>
    <row r="55" spans="1:8" s="14" customFormat="1" ht="15.75" customHeight="1">
      <c r="A55" s="56"/>
      <c r="B55" s="55">
        <v>75056</v>
      </c>
      <c r="C55" s="10"/>
      <c r="D55" s="11" t="s">
        <v>198</v>
      </c>
      <c r="E55" s="19">
        <f>E56</f>
        <v>15025</v>
      </c>
      <c r="F55" s="19">
        <f>F56</f>
        <v>0</v>
      </c>
      <c r="G55" s="13">
        <f t="shared" si="3"/>
        <v>0</v>
      </c>
      <c r="H55" s="13">
        <f t="shared" si="0"/>
        <v>0</v>
      </c>
    </row>
    <row r="56" spans="1:8" ht="33.75" customHeight="1">
      <c r="A56" s="56"/>
      <c r="B56" s="54"/>
      <c r="C56" s="16" t="s">
        <v>21</v>
      </c>
      <c r="D56" s="17" t="s">
        <v>62</v>
      </c>
      <c r="E56" s="18">
        <v>15025</v>
      </c>
      <c r="F56" s="4"/>
      <c r="G56" s="20">
        <f t="shared" si="3"/>
        <v>0</v>
      </c>
      <c r="H56" s="20">
        <f t="shared" si="0"/>
        <v>0</v>
      </c>
    </row>
    <row r="57" spans="1:8" s="14" customFormat="1" ht="24" customHeight="1">
      <c r="A57" s="57">
        <v>751</v>
      </c>
      <c r="B57" s="10"/>
      <c r="C57" s="10"/>
      <c r="D57" s="11" t="s">
        <v>68</v>
      </c>
      <c r="E57" s="12">
        <f>E58+E60+E62</f>
        <v>65459</v>
      </c>
      <c r="F57" s="12">
        <f>F58+F60+F62</f>
        <v>1320</v>
      </c>
      <c r="G57" s="13">
        <f t="shared" si="3"/>
        <v>2.0165294306359707</v>
      </c>
      <c r="H57" s="13">
        <f t="shared" si="0"/>
        <v>0.005103174203465845</v>
      </c>
    </row>
    <row r="58" spans="1:8" s="14" customFormat="1" ht="21">
      <c r="A58" s="57"/>
      <c r="B58" s="52">
        <v>75101</v>
      </c>
      <c r="C58" s="10"/>
      <c r="D58" s="11" t="s">
        <v>69</v>
      </c>
      <c r="E58" s="12">
        <f>E59</f>
        <v>1320</v>
      </c>
      <c r="F58" s="12">
        <f>F59</f>
        <v>1320</v>
      </c>
      <c r="G58" s="13">
        <f t="shared" si="3"/>
        <v>100</v>
      </c>
      <c r="H58" s="13">
        <f t="shared" si="0"/>
        <v>0.005103174203465845</v>
      </c>
    </row>
    <row r="59" spans="1:8" ht="33.75">
      <c r="A59" s="57"/>
      <c r="B59" s="54"/>
      <c r="C59" s="16">
        <v>2010</v>
      </c>
      <c r="D59" s="17" t="s">
        <v>70</v>
      </c>
      <c r="E59" s="18">
        <v>1320</v>
      </c>
      <c r="F59" s="4">
        <v>1320</v>
      </c>
      <c r="G59" s="20">
        <f t="shared" si="3"/>
        <v>100</v>
      </c>
      <c r="H59" s="20">
        <f t="shared" si="0"/>
        <v>0.005103174203465845</v>
      </c>
    </row>
    <row r="60" spans="1:8" s="14" customFormat="1" ht="12.75">
      <c r="A60" s="57"/>
      <c r="B60" s="52" t="s">
        <v>186</v>
      </c>
      <c r="C60" s="10"/>
      <c r="D60" s="11" t="s">
        <v>199</v>
      </c>
      <c r="E60" s="19">
        <f>E61</f>
        <v>28354</v>
      </c>
      <c r="F60" s="19">
        <f>F61</f>
        <v>0</v>
      </c>
      <c r="G60" s="13">
        <f t="shared" si="3"/>
        <v>0</v>
      </c>
      <c r="H60" s="13">
        <f t="shared" si="0"/>
        <v>0</v>
      </c>
    </row>
    <row r="61" spans="1:8" ht="33.75">
      <c r="A61" s="57"/>
      <c r="B61" s="54"/>
      <c r="C61" s="16" t="s">
        <v>21</v>
      </c>
      <c r="D61" s="17" t="s">
        <v>70</v>
      </c>
      <c r="E61" s="18">
        <v>28354</v>
      </c>
      <c r="F61" s="4"/>
      <c r="G61" s="20">
        <f t="shared" si="3"/>
        <v>0</v>
      </c>
      <c r="H61" s="20">
        <f t="shared" si="0"/>
        <v>0</v>
      </c>
    </row>
    <row r="62" spans="1:8" ht="52.5">
      <c r="A62" s="57"/>
      <c r="B62" s="70">
        <v>75109</v>
      </c>
      <c r="C62" s="10"/>
      <c r="D62" s="11" t="s">
        <v>200</v>
      </c>
      <c r="E62" s="19">
        <f>E63</f>
        <v>35785</v>
      </c>
      <c r="F62" s="19">
        <f>F63</f>
        <v>0</v>
      </c>
      <c r="G62" s="13"/>
      <c r="H62" s="13">
        <f t="shared" si="0"/>
        <v>0</v>
      </c>
    </row>
    <row r="63" spans="1:8" ht="33.75">
      <c r="A63" s="57"/>
      <c r="B63" s="63"/>
      <c r="C63" s="16" t="s">
        <v>21</v>
      </c>
      <c r="D63" s="17" t="s">
        <v>70</v>
      </c>
      <c r="E63" s="18">
        <v>35785</v>
      </c>
      <c r="F63" s="4"/>
      <c r="G63" s="13"/>
      <c r="H63" s="20">
        <f t="shared" si="0"/>
        <v>0</v>
      </c>
    </row>
    <row r="64" spans="1:8" s="14" customFormat="1" ht="21">
      <c r="A64" s="52">
        <v>754</v>
      </c>
      <c r="B64" s="10"/>
      <c r="C64" s="10"/>
      <c r="D64" s="11" t="s">
        <v>71</v>
      </c>
      <c r="E64" s="12">
        <f>E65</f>
        <v>270160</v>
      </c>
      <c r="F64" s="12">
        <f>F65</f>
        <v>200</v>
      </c>
      <c r="G64" s="13">
        <f aca="true" t="shared" si="4" ref="G64:G92">(F64/E64)*100</f>
        <v>0.07403020432336394</v>
      </c>
      <c r="H64" s="13">
        <f t="shared" si="0"/>
        <v>0.0007732082126463403</v>
      </c>
    </row>
    <row r="65" spans="1:8" s="14" customFormat="1" ht="12.75">
      <c r="A65" s="65"/>
      <c r="B65" s="52">
        <v>75412</v>
      </c>
      <c r="C65" s="10"/>
      <c r="D65" s="11" t="s">
        <v>72</v>
      </c>
      <c r="E65" s="12">
        <f>E66+E67+E68</f>
        <v>270160</v>
      </c>
      <c r="F65" s="12">
        <f>F66+F67+F68</f>
        <v>200</v>
      </c>
      <c r="G65" s="13">
        <f t="shared" si="4"/>
        <v>0.07403020432336394</v>
      </c>
      <c r="H65" s="13">
        <f t="shared" si="0"/>
        <v>0.0007732082126463403</v>
      </c>
    </row>
    <row r="66" spans="1:8" ht="12.75">
      <c r="A66" s="65"/>
      <c r="B66" s="53"/>
      <c r="C66" s="16" t="s">
        <v>17</v>
      </c>
      <c r="D66" s="17" t="s">
        <v>18</v>
      </c>
      <c r="E66" s="18">
        <v>160</v>
      </c>
      <c r="F66" s="4">
        <v>200</v>
      </c>
      <c r="G66" s="13">
        <f t="shared" si="4"/>
        <v>125</v>
      </c>
      <c r="H66" s="13">
        <f t="shared" si="0"/>
        <v>0.0007732082126463403</v>
      </c>
    </row>
    <row r="67" spans="1:8" ht="56.25">
      <c r="A67" s="65"/>
      <c r="B67" s="53"/>
      <c r="C67" s="16" t="s">
        <v>187</v>
      </c>
      <c r="D67" s="17" t="s">
        <v>201</v>
      </c>
      <c r="E67" s="18">
        <v>120000</v>
      </c>
      <c r="F67" s="4"/>
      <c r="G67" s="20">
        <f t="shared" si="4"/>
        <v>0</v>
      </c>
      <c r="H67" s="20">
        <f t="shared" si="0"/>
        <v>0</v>
      </c>
    </row>
    <row r="68" spans="1:8" ht="43.5" customHeight="1">
      <c r="A68" s="65"/>
      <c r="B68" s="54"/>
      <c r="C68" s="16" t="s">
        <v>28</v>
      </c>
      <c r="D68" s="17" t="s">
        <v>178</v>
      </c>
      <c r="E68" s="18">
        <v>150000</v>
      </c>
      <c r="F68" s="4"/>
      <c r="G68" s="20">
        <f t="shared" si="4"/>
        <v>0</v>
      </c>
      <c r="H68" s="20">
        <f aca="true" t="shared" si="5" ref="H68:H131">(F68/$F$215)*100</f>
        <v>0</v>
      </c>
    </row>
    <row r="69" spans="1:8" s="14" customFormat="1" ht="52.5">
      <c r="A69" s="57">
        <v>756</v>
      </c>
      <c r="B69" s="10"/>
      <c r="C69" s="10"/>
      <c r="D69" s="11" t="s">
        <v>73</v>
      </c>
      <c r="E69" s="12">
        <f>E70+E72+E80+E94+E98</f>
        <v>4621440</v>
      </c>
      <c r="F69" s="12">
        <f>F70+F72+F80+F94+F98</f>
        <v>4760200</v>
      </c>
      <c r="G69" s="13">
        <f t="shared" si="4"/>
        <v>103.00252735078243</v>
      </c>
      <c r="H69" s="13">
        <f t="shared" si="5"/>
        <v>18.403128669195542</v>
      </c>
    </row>
    <row r="70" spans="1:8" s="14" customFormat="1" ht="21">
      <c r="A70" s="57"/>
      <c r="B70" s="52">
        <v>75601</v>
      </c>
      <c r="C70" s="10"/>
      <c r="D70" s="11" t="s">
        <v>74</v>
      </c>
      <c r="E70" s="12">
        <f>E71</f>
        <v>3800</v>
      </c>
      <c r="F70" s="12">
        <f>F71</f>
        <v>4500</v>
      </c>
      <c r="G70" s="13">
        <f t="shared" si="4"/>
        <v>118.42105263157893</v>
      </c>
      <c r="H70" s="13">
        <f t="shared" si="5"/>
        <v>0.017397184784542656</v>
      </c>
    </row>
    <row r="71" spans="1:8" ht="12.75">
      <c r="A71" s="57"/>
      <c r="B71" s="53"/>
      <c r="C71" s="16" t="s">
        <v>75</v>
      </c>
      <c r="D71" s="17" t="s">
        <v>76</v>
      </c>
      <c r="E71" s="18">
        <v>3800</v>
      </c>
      <c r="F71" s="4">
        <v>4500</v>
      </c>
      <c r="G71" s="20">
        <f t="shared" si="4"/>
        <v>118.42105263157893</v>
      </c>
      <c r="H71" s="20">
        <f t="shared" si="5"/>
        <v>0.017397184784542656</v>
      </c>
    </row>
    <row r="72" spans="1:8" s="14" customFormat="1" ht="31.5">
      <c r="A72" s="57"/>
      <c r="B72" s="57">
        <v>75615</v>
      </c>
      <c r="C72" s="10"/>
      <c r="D72" s="11" t="s">
        <v>78</v>
      </c>
      <c r="E72" s="12">
        <f>E73+E74+E75+E76+E77+E78+E79</f>
        <v>1062950</v>
      </c>
      <c r="F72" s="12">
        <f>F73+F74+F75+F76+F77+F78+F79</f>
        <v>1014100</v>
      </c>
      <c r="G72" s="13">
        <f t="shared" si="4"/>
        <v>95.40429935556706</v>
      </c>
      <c r="H72" s="13">
        <f t="shared" si="5"/>
        <v>3.920552242223268</v>
      </c>
    </row>
    <row r="73" spans="1:8" ht="12.75">
      <c r="A73" s="57"/>
      <c r="B73" s="58"/>
      <c r="C73" s="16" t="s">
        <v>79</v>
      </c>
      <c r="D73" s="17" t="s">
        <v>80</v>
      </c>
      <c r="E73" s="18">
        <v>900000</v>
      </c>
      <c r="F73" s="4">
        <v>840000</v>
      </c>
      <c r="G73" s="20">
        <f t="shared" si="4"/>
        <v>93.33333333333333</v>
      </c>
      <c r="H73" s="20">
        <f t="shared" si="5"/>
        <v>3.2474744931146287</v>
      </c>
    </row>
    <row r="74" spans="1:8" ht="12.75">
      <c r="A74" s="57"/>
      <c r="B74" s="58"/>
      <c r="C74" s="16" t="s">
        <v>81</v>
      </c>
      <c r="D74" s="17" t="s">
        <v>82</v>
      </c>
      <c r="E74" s="18">
        <v>65000</v>
      </c>
      <c r="F74" s="4">
        <v>70000</v>
      </c>
      <c r="G74" s="20">
        <f t="shared" si="4"/>
        <v>107.6923076923077</v>
      </c>
      <c r="H74" s="20">
        <f t="shared" si="5"/>
        <v>0.2706228744262191</v>
      </c>
    </row>
    <row r="75" spans="1:8" ht="12.75">
      <c r="A75" s="57"/>
      <c r="B75" s="58"/>
      <c r="C75" s="16" t="s">
        <v>83</v>
      </c>
      <c r="D75" s="17" t="s">
        <v>84</v>
      </c>
      <c r="E75" s="18">
        <v>70000</v>
      </c>
      <c r="F75" s="4">
        <v>75000</v>
      </c>
      <c r="G75" s="20">
        <f t="shared" si="4"/>
        <v>107.14285714285714</v>
      </c>
      <c r="H75" s="20">
        <f t="shared" si="5"/>
        <v>0.2899530797423776</v>
      </c>
    </row>
    <row r="76" spans="1:8" ht="12.75">
      <c r="A76" s="57"/>
      <c r="B76" s="58"/>
      <c r="C76" s="16" t="s">
        <v>85</v>
      </c>
      <c r="D76" s="17" t="s">
        <v>86</v>
      </c>
      <c r="E76" s="18">
        <v>12000</v>
      </c>
      <c r="F76" s="4">
        <v>13000</v>
      </c>
      <c r="G76" s="20">
        <f t="shared" si="4"/>
        <v>108.33333333333333</v>
      </c>
      <c r="H76" s="20">
        <f t="shared" si="5"/>
        <v>0.05025853382201211</v>
      </c>
    </row>
    <row r="77" spans="1:8" ht="12.75">
      <c r="A77" s="57"/>
      <c r="B77" s="58"/>
      <c r="C77" s="16" t="s">
        <v>90</v>
      </c>
      <c r="D77" s="17" t="s">
        <v>91</v>
      </c>
      <c r="E77" s="18">
        <v>850</v>
      </c>
      <c r="F77" s="4">
        <v>1000</v>
      </c>
      <c r="G77" s="20">
        <f t="shared" si="4"/>
        <v>117.64705882352942</v>
      </c>
      <c r="H77" s="20">
        <f t="shared" si="5"/>
        <v>0.003866041063231701</v>
      </c>
    </row>
    <row r="78" spans="1:8" ht="12.75">
      <c r="A78" s="57"/>
      <c r="B78" s="58"/>
      <c r="C78" s="16" t="s">
        <v>11</v>
      </c>
      <c r="D78" s="17" t="s">
        <v>94</v>
      </c>
      <c r="E78" s="18">
        <v>100</v>
      </c>
      <c r="F78" s="4">
        <v>100</v>
      </c>
      <c r="G78" s="20">
        <f t="shared" si="4"/>
        <v>100</v>
      </c>
      <c r="H78" s="20">
        <f t="shared" si="5"/>
        <v>0.00038660410632317013</v>
      </c>
    </row>
    <row r="79" spans="1:8" ht="22.5">
      <c r="A79" s="57"/>
      <c r="B79" s="58"/>
      <c r="C79" s="16" t="s">
        <v>77</v>
      </c>
      <c r="D79" s="17" t="s">
        <v>95</v>
      </c>
      <c r="E79" s="18">
        <v>15000</v>
      </c>
      <c r="F79" s="4">
        <v>15000</v>
      </c>
      <c r="G79" s="20">
        <f t="shared" si="4"/>
        <v>100</v>
      </c>
      <c r="H79" s="20">
        <f t="shared" si="5"/>
        <v>0.05799061594847551</v>
      </c>
    </row>
    <row r="80" spans="1:8" s="14" customFormat="1" ht="36.75" customHeight="1">
      <c r="A80" s="57"/>
      <c r="B80" s="52">
        <v>75616</v>
      </c>
      <c r="C80" s="10"/>
      <c r="D80" s="11" t="s">
        <v>96</v>
      </c>
      <c r="E80" s="12">
        <f>E81+E82+E83+E84+E85+E86+E87+E89+E90+E91+E92+E93+E88</f>
        <v>1806690</v>
      </c>
      <c r="F80" s="12">
        <f>F81+F82+F83+F84+F85+F86+F87+F89+F90+F91+F92+F93+F88</f>
        <v>1927600</v>
      </c>
      <c r="G80" s="13">
        <f t="shared" si="4"/>
        <v>106.69234899180269</v>
      </c>
      <c r="H80" s="13">
        <f t="shared" si="5"/>
        <v>7.452180753485427</v>
      </c>
    </row>
    <row r="81" spans="1:8" ht="12.75">
      <c r="A81" s="57"/>
      <c r="B81" s="53"/>
      <c r="C81" s="16" t="s">
        <v>79</v>
      </c>
      <c r="D81" s="17" t="s">
        <v>80</v>
      </c>
      <c r="E81" s="18">
        <v>500000</v>
      </c>
      <c r="F81" s="4">
        <v>524000</v>
      </c>
      <c r="G81" s="20">
        <f t="shared" si="4"/>
        <v>104.80000000000001</v>
      </c>
      <c r="H81" s="20">
        <f t="shared" si="5"/>
        <v>2.0258055171334113</v>
      </c>
    </row>
    <row r="82" spans="1:8" ht="12.75">
      <c r="A82" s="57"/>
      <c r="B82" s="53"/>
      <c r="C82" s="16" t="s">
        <v>81</v>
      </c>
      <c r="D82" s="17" t="s">
        <v>82</v>
      </c>
      <c r="E82" s="18">
        <v>1030000</v>
      </c>
      <c r="F82" s="4">
        <v>1100000</v>
      </c>
      <c r="G82" s="20">
        <f t="shared" si="4"/>
        <v>106.79611650485437</v>
      </c>
      <c r="H82" s="20">
        <f t="shared" si="5"/>
        <v>4.252645169554871</v>
      </c>
    </row>
    <row r="83" spans="1:8" ht="12.75">
      <c r="A83" s="57"/>
      <c r="B83" s="53"/>
      <c r="C83" s="16" t="s">
        <v>83</v>
      </c>
      <c r="D83" s="17" t="s">
        <v>84</v>
      </c>
      <c r="E83" s="18">
        <v>6000</v>
      </c>
      <c r="F83" s="4">
        <v>7500</v>
      </c>
      <c r="G83" s="20">
        <f t="shared" si="4"/>
        <v>125</v>
      </c>
      <c r="H83" s="20">
        <f t="shared" si="5"/>
        <v>0.028995307974237754</v>
      </c>
    </row>
    <row r="84" spans="1:8" ht="12.75">
      <c r="A84" s="57"/>
      <c r="B84" s="53"/>
      <c r="C84" s="16" t="s">
        <v>85</v>
      </c>
      <c r="D84" s="17" t="s">
        <v>86</v>
      </c>
      <c r="E84" s="18">
        <v>50000</v>
      </c>
      <c r="F84" s="4">
        <v>55000</v>
      </c>
      <c r="G84" s="20">
        <f t="shared" si="4"/>
        <v>110.00000000000001</v>
      </c>
      <c r="H84" s="20">
        <f t="shared" si="5"/>
        <v>0.21263225847774356</v>
      </c>
    </row>
    <row r="85" spans="1:8" ht="12.75">
      <c r="A85" s="57"/>
      <c r="B85" s="53"/>
      <c r="C85" s="16" t="s">
        <v>97</v>
      </c>
      <c r="D85" s="17" t="s">
        <v>98</v>
      </c>
      <c r="E85" s="18">
        <v>7000</v>
      </c>
      <c r="F85" s="4">
        <v>10000</v>
      </c>
      <c r="G85" s="20">
        <f t="shared" si="4"/>
        <v>142.85714285714286</v>
      </c>
      <c r="H85" s="20">
        <f t="shared" si="5"/>
        <v>0.03866041063231701</v>
      </c>
    </row>
    <row r="86" spans="1:8" ht="12.75">
      <c r="A86" s="57"/>
      <c r="B86" s="53"/>
      <c r="C86" s="16" t="s">
        <v>99</v>
      </c>
      <c r="D86" s="17" t="s">
        <v>100</v>
      </c>
      <c r="E86" s="18">
        <v>4870</v>
      </c>
      <c r="F86" s="4">
        <v>5000</v>
      </c>
      <c r="G86" s="20">
        <f t="shared" si="4"/>
        <v>102.66940451745378</v>
      </c>
      <c r="H86" s="20">
        <f t="shared" si="5"/>
        <v>0.019330205316158505</v>
      </c>
    </row>
    <row r="87" spans="1:8" ht="12.75">
      <c r="A87" s="57"/>
      <c r="B87" s="53"/>
      <c r="C87" s="16" t="s">
        <v>101</v>
      </c>
      <c r="D87" s="17" t="s">
        <v>102</v>
      </c>
      <c r="E87" s="18">
        <v>20000</v>
      </c>
      <c r="F87" s="4">
        <v>22000</v>
      </c>
      <c r="G87" s="20">
        <f t="shared" si="4"/>
        <v>110.00000000000001</v>
      </c>
      <c r="H87" s="20">
        <f t="shared" si="5"/>
        <v>0.08505290339109742</v>
      </c>
    </row>
    <row r="88" spans="1:8" ht="12.75">
      <c r="A88" s="57"/>
      <c r="B88" s="53"/>
      <c r="C88" s="16" t="s">
        <v>87</v>
      </c>
      <c r="D88" s="17" t="s">
        <v>88</v>
      </c>
      <c r="E88" s="18">
        <v>21500</v>
      </c>
      <c r="F88" s="4">
        <v>22000</v>
      </c>
      <c r="G88" s="20">
        <f t="shared" si="4"/>
        <v>102.32558139534885</v>
      </c>
      <c r="H88" s="20">
        <f t="shared" si="5"/>
        <v>0.08505290339109742</v>
      </c>
    </row>
    <row r="89" spans="1:8" ht="22.5">
      <c r="A89" s="58"/>
      <c r="B89" s="53"/>
      <c r="C89" s="16" t="s">
        <v>9</v>
      </c>
      <c r="D89" s="17" t="s">
        <v>89</v>
      </c>
      <c r="E89" s="18">
        <v>520</v>
      </c>
      <c r="F89" s="4">
        <v>600</v>
      </c>
      <c r="G89" s="20">
        <f t="shared" si="4"/>
        <v>115.38461538461537</v>
      </c>
      <c r="H89" s="20">
        <f t="shared" si="5"/>
        <v>0.002319624637939021</v>
      </c>
    </row>
    <row r="90" spans="1:8" ht="12.75">
      <c r="A90" s="58"/>
      <c r="B90" s="53"/>
      <c r="C90" s="16" t="s">
        <v>90</v>
      </c>
      <c r="D90" s="17" t="s">
        <v>91</v>
      </c>
      <c r="E90" s="18">
        <v>110000</v>
      </c>
      <c r="F90" s="4">
        <v>120000</v>
      </c>
      <c r="G90" s="20">
        <f t="shared" si="4"/>
        <v>109.09090909090908</v>
      </c>
      <c r="H90" s="20">
        <f t="shared" si="5"/>
        <v>0.46392492758780407</v>
      </c>
    </row>
    <row r="91" spans="1:8" ht="12.75">
      <c r="A91" s="58"/>
      <c r="B91" s="53"/>
      <c r="C91" s="16" t="s">
        <v>92</v>
      </c>
      <c r="D91" s="17" t="s">
        <v>93</v>
      </c>
      <c r="E91" s="18">
        <v>20000</v>
      </c>
      <c r="F91" s="4">
        <v>21000</v>
      </c>
      <c r="G91" s="20">
        <f t="shared" si="4"/>
        <v>105</v>
      </c>
      <c r="H91" s="20">
        <f t="shared" si="5"/>
        <v>0.08118686232786572</v>
      </c>
    </row>
    <row r="92" spans="1:8" ht="12.75">
      <c r="A92" s="58"/>
      <c r="B92" s="53"/>
      <c r="C92" s="16" t="s">
        <v>11</v>
      </c>
      <c r="D92" s="17" t="s">
        <v>12</v>
      </c>
      <c r="E92" s="18">
        <v>5800</v>
      </c>
      <c r="F92" s="4">
        <v>7500</v>
      </c>
      <c r="G92" s="20">
        <f t="shared" si="4"/>
        <v>129.31034482758622</v>
      </c>
      <c r="H92" s="20">
        <f t="shared" si="5"/>
        <v>0.028995307974237754</v>
      </c>
    </row>
    <row r="93" spans="1:8" ht="22.5">
      <c r="A93" s="58"/>
      <c r="B93" s="53"/>
      <c r="C93" s="16" t="s">
        <v>77</v>
      </c>
      <c r="D93" s="17" t="s">
        <v>105</v>
      </c>
      <c r="E93" s="18">
        <v>31000</v>
      </c>
      <c r="F93" s="4">
        <v>33000</v>
      </c>
      <c r="G93" s="20">
        <f aca="true" t="shared" si="6" ref="G93:G118">(F93/E93)*100</f>
        <v>106.4516129032258</v>
      </c>
      <c r="H93" s="20">
        <f t="shared" si="5"/>
        <v>0.12757935508664614</v>
      </c>
    </row>
    <row r="94" spans="1:8" s="14" customFormat="1" ht="21">
      <c r="A94" s="58"/>
      <c r="B94" s="57">
        <v>75618</v>
      </c>
      <c r="C94" s="10"/>
      <c r="D94" s="11" t="s">
        <v>106</v>
      </c>
      <c r="E94" s="12">
        <f>E95+E97+E96</f>
        <v>133000</v>
      </c>
      <c r="F94" s="12">
        <f>F95+F97+F96</f>
        <v>138000</v>
      </c>
      <c r="G94" s="13">
        <f t="shared" si="6"/>
        <v>103.7593984962406</v>
      </c>
      <c r="H94" s="13">
        <f t="shared" si="5"/>
        <v>0.5335136667259748</v>
      </c>
    </row>
    <row r="95" spans="1:8" ht="12.75">
      <c r="A95" s="58"/>
      <c r="B95" s="57"/>
      <c r="C95" s="16" t="s">
        <v>107</v>
      </c>
      <c r="D95" s="17" t="s">
        <v>108</v>
      </c>
      <c r="E95" s="18">
        <v>41000</v>
      </c>
      <c r="F95" s="4">
        <v>43000</v>
      </c>
      <c r="G95" s="20">
        <f t="shared" si="6"/>
        <v>104.8780487804878</v>
      </c>
      <c r="H95" s="20">
        <f t="shared" si="5"/>
        <v>0.16623976571896315</v>
      </c>
    </row>
    <row r="96" spans="1:8" ht="12.75">
      <c r="A96" s="58"/>
      <c r="B96" s="57"/>
      <c r="C96" s="16" t="s">
        <v>103</v>
      </c>
      <c r="D96" s="22" t="s">
        <v>104</v>
      </c>
      <c r="E96" s="18">
        <v>12000</v>
      </c>
      <c r="F96" s="4">
        <v>15000</v>
      </c>
      <c r="G96" s="20">
        <f t="shared" si="6"/>
        <v>125</v>
      </c>
      <c r="H96" s="20">
        <f t="shared" si="5"/>
        <v>0.05799061594847551</v>
      </c>
    </row>
    <row r="97" spans="1:8" ht="22.5">
      <c r="A97" s="58"/>
      <c r="B97" s="57"/>
      <c r="C97" s="16" t="s">
        <v>109</v>
      </c>
      <c r="D97" s="17" t="s">
        <v>110</v>
      </c>
      <c r="E97" s="18">
        <v>80000</v>
      </c>
      <c r="F97" s="4">
        <v>80000</v>
      </c>
      <c r="G97" s="20">
        <f t="shared" si="6"/>
        <v>100</v>
      </c>
      <c r="H97" s="20">
        <f t="shared" si="5"/>
        <v>0.3092832850585361</v>
      </c>
    </row>
    <row r="98" spans="1:8" s="14" customFormat="1" ht="21">
      <c r="A98" s="58"/>
      <c r="B98" s="52">
        <v>75621</v>
      </c>
      <c r="C98" s="10"/>
      <c r="D98" s="11" t="s">
        <v>111</v>
      </c>
      <c r="E98" s="12">
        <f>E99+E100</f>
        <v>1615000</v>
      </c>
      <c r="F98" s="12">
        <f>F99+F100</f>
        <v>1676000</v>
      </c>
      <c r="G98" s="13">
        <f t="shared" si="6"/>
        <v>103.77708978328172</v>
      </c>
      <c r="H98" s="13">
        <f t="shared" si="5"/>
        <v>6.479484821976331</v>
      </c>
    </row>
    <row r="99" spans="1:8" ht="12.75">
      <c r="A99" s="58"/>
      <c r="B99" s="53"/>
      <c r="C99" s="16" t="s">
        <v>112</v>
      </c>
      <c r="D99" s="17" t="s">
        <v>113</v>
      </c>
      <c r="E99" s="18">
        <v>1590000</v>
      </c>
      <c r="F99" s="4">
        <v>1650000</v>
      </c>
      <c r="G99" s="20">
        <f t="shared" si="6"/>
        <v>103.77358490566037</v>
      </c>
      <c r="H99" s="20">
        <f t="shared" si="5"/>
        <v>6.378967754332307</v>
      </c>
    </row>
    <row r="100" spans="1:8" ht="13.5" customHeight="1">
      <c r="A100" s="58"/>
      <c r="B100" s="54"/>
      <c r="C100" s="16" t="s">
        <v>114</v>
      </c>
      <c r="D100" s="17" t="s">
        <v>115</v>
      </c>
      <c r="E100" s="18">
        <v>25000</v>
      </c>
      <c r="F100" s="4">
        <v>26000</v>
      </c>
      <c r="G100" s="20">
        <f t="shared" si="6"/>
        <v>104</v>
      </c>
      <c r="H100" s="20">
        <f t="shared" si="5"/>
        <v>0.10051706764402422</v>
      </c>
    </row>
    <row r="101" spans="1:8" s="14" customFormat="1" ht="12.75">
      <c r="A101" s="57">
        <v>758</v>
      </c>
      <c r="B101" s="10"/>
      <c r="C101" s="10"/>
      <c r="D101" s="11" t="s">
        <v>116</v>
      </c>
      <c r="E101" s="12">
        <f>E102+E104+E106+E108</f>
        <v>9533868</v>
      </c>
      <c r="F101" s="12">
        <f>F102+F104+F106+F108</f>
        <v>9663519</v>
      </c>
      <c r="G101" s="13">
        <f t="shared" si="6"/>
        <v>101.35989925599978</v>
      </c>
      <c r="H101" s="13">
        <f t="shared" si="5"/>
        <v>37.35956126931974</v>
      </c>
    </row>
    <row r="102" spans="1:8" s="14" customFormat="1" ht="21">
      <c r="A102" s="57"/>
      <c r="B102" s="52">
        <v>75801</v>
      </c>
      <c r="C102" s="10"/>
      <c r="D102" s="11" t="s">
        <v>117</v>
      </c>
      <c r="E102" s="12">
        <f>E103</f>
        <v>6339446</v>
      </c>
      <c r="F102" s="12">
        <f>F103</f>
        <v>6027646</v>
      </c>
      <c r="G102" s="13">
        <f t="shared" si="6"/>
        <v>95.0815891483262</v>
      </c>
      <c r="H102" s="13">
        <f t="shared" si="5"/>
        <v>23.30312695062431</v>
      </c>
    </row>
    <row r="103" spans="1:8" ht="12.75">
      <c r="A103" s="57"/>
      <c r="B103" s="54"/>
      <c r="C103" s="16">
        <v>2920</v>
      </c>
      <c r="D103" s="17" t="s">
        <v>118</v>
      </c>
      <c r="E103" s="18">
        <v>6339446</v>
      </c>
      <c r="F103" s="4">
        <v>6027646</v>
      </c>
      <c r="G103" s="20">
        <f t="shared" si="6"/>
        <v>95.0815891483262</v>
      </c>
      <c r="H103" s="20">
        <f t="shared" si="5"/>
        <v>23.30312695062431</v>
      </c>
    </row>
    <row r="104" spans="1:8" s="14" customFormat="1" ht="21">
      <c r="A104" s="57"/>
      <c r="B104" s="52">
        <v>75807</v>
      </c>
      <c r="C104" s="10"/>
      <c r="D104" s="11" t="s">
        <v>119</v>
      </c>
      <c r="E104" s="12">
        <f>E105</f>
        <v>3153008</v>
      </c>
      <c r="F104" s="12">
        <f>F105</f>
        <v>3581575</v>
      </c>
      <c r="G104" s="13">
        <f t="shared" si="6"/>
        <v>113.5923219985487</v>
      </c>
      <c r="H104" s="13">
        <f t="shared" si="5"/>
        <v>13.846516021044078</v>
      </c>
    </row>
    <row r="105" spans="1:8" ht="12.75">
      <c r="A105" s="57"/>
      <c r="B105" s="54"/>
      <c r="C105" s="16">
        <v>2920</v>
      </c>
      <c r="D105" s="17" t="s">
        <v>118</v>
      </c>
      <c r="E105" s="18">
        <v>3153008</v>
      </c>
      <c r="F105" s="4">
        <v>3581575</v>
      </c>
      <c r="G105" s="20">
        <f t="shared" si="6"/>
        <v>113.5923219985487</v>
      </c>
      <c r="H105" s="20">
        <f t="shared" si="5"/>
        <v>13.846516021044078</v>
      </c>
    </row>
    <row r="106" spans="1:8" s="14" customFormat="1" ht="12.75">
      <c r="A106" s="57"/>
      <c r="B106" s="52">
        <v>75814</v>
      </c>
      <c r="C106" s="10"/>
      <c r="D106" s="11" t="s">
        <v>120</v>
      </c>
      <c r="E106" s="12">
        <f>E107</f>
        <v>6000</v>
      </c>
      <c r="F106" s="12">
        <f>F107</f>
        <v>10000</v>
      </c>
      <c r="G106" s="13">
        <f t="shared" si="6"/>
        <v>166.66666666666669</v>
      </c>
      <c r="H106" s="13">
        <f t="shared" si="5"/>
        <v>0.03866041063231701</v>
      </c>
    </row>
    <row r="107" spans="1:8" ht="12.75">
      <c r="A107" s="57"/>
      <c r="B107" s="54"/>
      <c r="C107" s="16" t="s">
        <v>52</v>
      </c>
      <c r="D107" s="17" t="s">
        <v>53</v>
      </c>
      <c r="E107" s="18">
        <v>6000</v>
      </c>
      <c r="F107" s="4">
        <v>10000</v>
      </c>
      <c r="G107" s="20">
        <f t="shared" si="6"/>
        <v>166.66666666666669</v>
      </c>
      <c r="H107" s="20">
        <f t="shared" si="5"/>
        <v>0.03866041063231701</v>
      </c>
    </row>
    <row r="108" spans="1:8" s="14" customFormat="1" ht="21">
      <c r="A108" s="58"/>
      <c r="B108" s="52" t="s">
        <v>121</v>
      </c>
      <c r="C108" s="10"/>
      <c r="D108" s="11" t="s">
        <v>122</v>
      </c>
      <c r="E108" s="12">
        <f>E109</f>
        <v>35414</v>
      </c>
      <c r="F108" s="12">
        <f>F109</f>
        <v>44298</v>
      </c>
      <c r="G108" s="13">
        <f t="shared" si="6"/>
        <v>125.08612413169932</v>
      </c>
      <c r="H108" s="13">
        <f t="shared" si="5"/>
        <v>0.17125788701903788</v>
      </c>
    </row>
    <row r="109" spans="1:8" ht="12.75">
      <c r="A109" s="58"/>
      <c r="B109" s="54"/>
      <c r="C109" s="16" t="s">
        <v>123</v>
      </c>
      <c r="D109" s="17" t="str">
        <f>D103</f>
        <v>Subwencje ogólne z budżetu państwa</v>
      </c>
      <c r="E109" s="18">
        <v>35414</v>
      </c>
      <c r="F109" s="4">
        <v>44298</v>
      </c>
      <c r="G109" s="20">
        <f t="shared" si="6"/>
        <v>125.08612413169932</v>
      </c>
      <c r="H109" s="20">
        <f t="shared" si="5"/>
        <v>0.17125788701903788</v>
      </c>
    </row>
    <row r="110" spans="1:8" s="14" customFormat="1" ht="12.75">
      <c r="A110" s="52">
        <v>801</v>
      </c>
      <c r="B110" s="10"/>
      <c r="C110" s="10"/>
      <c r="D110" s="11" t="s">
        <v>124</v>
      </c>
      <c r="E110" s="12">
        <f>E111+E116+E121+E129+E132+E136+E127</f>
        <v>613608.04</v>
      </c>
      <c r="F110" s="12">
        <f>F111+F116+F121+F129+F132+F136+F127</f>
        <v>671985</v>
      </c>
      <c r="G110" s="13">
        <f t="shared" si="6"/>
        <v>109.51372149556579</v>
      </c>
      <c r="H110" s="13">
        <f t="shared" si="5"/>
        <v>2.5979216038757547</v>
      </c>
    </row>
    <row r="111" spans="1:8" s="14" customFormat="1" ht="12.75">
      <c r="A111" s="56"/>
      <c r="B111" s="52" t="s">
        <v>125</v>
      </c>
      <c r="C111" s="10"/>
      <c r="D111" s="11" t="s">
        <v>126</v>
      </c>
      <c r="E111" s="12">
        <f>E112+E113+E114+E115</f>
        <v>471262.52</v>
      </c>
      <c r="F111" s="12">
        <f>F112+F113+F114+F115</f>
        <v>2650</v>
      </c>
      <c r="G111" s="13">
        <f t="shared" si="6"/>
        <v>0.5623192780109056</v>
      </c>
      <c r="H111" s="13">
        <f t="shared" si="5"/>
        <v>0.010245008817564008</v>
      </c>
    </row>
    <row r="112" spans="1:8" ht="45">
      <c r="A112" s="56"/>
      <c r="B112" s="53"/>
      <c r="C112" s="16" t="s">
        <v>25</v>
      </c>
      <c r="D112" s="17" t="s">
        <v>127</v>
      </c>
      <c r="E112" s="18">
        <v>1533</v>
      </c>
      <c r="F112" s="4">
        <v>1550</v>
      </c>
      <c r="G112" s="20">
        <f t="shared" si="6"/>
        <v>101.10893672537509</v>
      </c>
      <c r="H112" s="20">
        <f t="shared" si="5"/>
        <v>0.0059923636480091365</v>
      </c>
    </row>
    <row r="113" spans="1:8" ht="12.75">
      <c r="A113" s="56"/>
      <c r="B113" s="53"/>
      <c r="C113" s="16" t="s">
        <v>52</v>
      </c>
      <c r="D113" s="17" t="s">
        <v>53</v>
      </c>
      <c r="E113" s="18">
        <v>500</v>
      </c>
      <c r="F113" s="4">
        <v>400</v>
      </c>
      <c r="G113" s="20">
        <f t="shared" si="6"/>
        <v>80</v>
      </c>
      <c r="H113" s="20">
        <f t="shared" si="5"/>
        <v>0.0015464164252926805</v>
      </c>
    </row>
    <row r="114" spans="1:8" ht="12.75">
      <c r="A114" s="56"/>
      <c r="B114" s="53"/>
      <c r="C114" s="16" t="s">
        <v>17</v>
      </c>
      <c r="D114" s="17" t="s">
        <v>18</v>
      </c>
      <c r="E114" s="18">
        <v>700</v>
      </c>
      <c r="F114" s="4">
        <v>700</v>
      </c>
      <c r="G114" s="20">
        <f t="shared" si="6"/>
        <v>100</v>
      </c>
      <c r="H114" s="20">
        <f t="shared" si="5"/>
        <v>0.0027062287442621907</v>
      </c>
    </row>
    <row r="115" spans="1:8" ht="22.5">
      <c r="A115" s="56"/>
      <c r="B115" s="53"/>
      <c r="C115" s="16" t="s">
        <v>128</v>
      </c>
      <c r="D115" s="17" t="s">
        <v>156</v>
      </c>
      <c r="E115" s="18">
        <v>468529.52</v>
      </c>
      <c r="F115" s="4"/>
      <c r="G115" s="20">
        <f t="shared" si="6"/>
        <v>0</v>
      </c>
      <c r="H115" s="20">
        <f t="shared" si="5"/>
        <v>0</v>
      </c>
    </row>
    <row r="116" spans="1:8" s="14" customFormat="1" ht="12.75">
      <c r="A116" s="56"/>
      <c r="B116" s="52">
        <v>80104</v>
      </c>
      <c r="C116" s="10"/>
      <c r="D116" s="11" t="s">
        <v>131</v>
      </c>
      <c r="E116" s="12">
        <f>E117+E118+E119+E120</f>
        <v>25114.2</v>
      </c>
      <c r="F116" s="12">
        <f>F117+F118+F119+F120</f>
        <v>4100</v>
      </c>
      <c r="G116" s="13">
        <f t="shared" si="6"/>
        <v>16.32542545651464</v>
      </c>
      <c r="H116" s="13">
        <f t="shared" si="5"/>
        <v>0.015850768359249975</v>
      </c>
    </row>
    <row r="117" spans="1:8" ht="12.75">
      <c r="A117" s="56"/>
      <c r="B117" s="53"/>
      <c r="C117" s="16" t="s">
        <v>64</v>
      </c>
      <c r="D117" s="17" t="s">
        <v>65</v>
      </c>
      <c r="E117" s="18">
        <v>3400</v>
      </c>
      <c r="F117" s="4">
        <v>3800</v>
      </c>
      <c r="G117" s="20">
        <f t="shared" si="6"/>
        <v>111.76470588235294</v>
      </c>
      <c r="H117" s="20">
        <f t="shared" si="5"/>
        <v>0.014690956040280465</v>
      </c>
    </row>
    <row r="118" spans="1:8" ht="12.75">
      <c r="A118" s="56"/>
      <c r="B118" s="53"/>
      <c r="C118" s="16" t="s">
        <v>52</v>
      </c>
      <c r="D118" s="17" t="s">
        <v>53</v>
      </c>
      <c r="E118" s="18">
        <v>50</v>
      </c>
      <c r="F118" s="4">
        <v>150</v>
      </c>
      <c r="G118" s="20">
        <f t="shared" si="6"/>
        <v>300</v>
      </c>
      <c r="H118" s="20">
        <f t="shared" si="5"/>
        <v>0.0005799061594847552</v>
      </c>
    </row>
    <row r="119" spans="1:8" ht="12.75">
      <c r="A119" s="56"/>
      <c r="B119" s="53"/>
      <c r="C119" s="16" t="s">
        <v>17</v>
      </c>
      <c r="D119" s="17" t="s">
        <v>18</v>
      </c>
      <c r="E119" s="18">
        <v>50</v>
      </c>
      <c r="F119" s="4">
        <v>150</v>
      </c>
      <c r="G119" s="20">
        <f aca="true" t="shared" si="7" ref="G119:G126">(F119/E119)*100</f>
        <v>300</v>
      </c>
      <c r="H119" s="20">
        <f t="shared" si="5"/>
        <v>0.0005799061594847552</v>
      </c>
    </row>
    <row r="120" spans="1:8" ht="22.5">
      <c r="A120" s="56"/>
      <c r="B120" s="54"/>
      <c r="C120" s="16" t="s">
        <v>128</v>
      </c>
      <c r="D120" s="17" t="s">
        <v>156</v>
      </c>
      <c r="E120" s="18">
        <v>21614.2</v>
      </c>
      <c r="F120" s="4"/>
      <c r="G120" s="20">
        <f t="shared" si="7"/>
        <v>0</v>
      </c>
      <c r="H120" s="20">
        <f t="shared" si="5"/>
        <v>0</v>
      </c>
    </row>
    <row r="121" spans="1:8" s="14" customFormat="1" ht="12.75">
      <c r="A121" s="56"/>
      <c r="B121" s="52">
        <v>80110</v>
      </c>
      <c r="C121" s="10"/>
      <c r="D121" s="11" t="s">
        <v>132</v>
      </c>
      <c r="E121" s="12">
        <f>E123+E124+E125+E122+E126</f>
        <v>115686.32</v>
      </c>
      <c r="F121" s="12">
        <f>F123+F124+F125+F122+F126</f>
        <v>2330</v>
      </c>
      <c r="G121" s="13">
        <f t="shared" si="7"/>
        <v>2.014067004638059</v>
      </c>
      <c r="H121" s="13">
        <f t="shared" si="5"/>
        <v>0.009007875677329864</v>
      </c>
    </row>
    <row r="122" spans="1:8" s="21" customFormat="1" ht="12.75">
      <c r="A122" s="56"/>
      <c r="B122" s="56"/>
      <c r="C122" s="16" t="s">
        <v>11</v>
      </c>
      <c r="D122" s="17" t="s">
        <v>12</v>
      </c>
      <c r="E122" s="18">
        <v>100</v>
      </c>
      <c r="F122" s="18">
        <v>100</v>
      </c>
      <c r="G122" s="20">
        <f t="shared" si="7"/>
        <v>100</v>
      </c>
      <c r="H122" s="20">
        <f t="shared" si="5"/>
        <v>0.00038660410632317013</v>
      </c>
    </row>
    <row r="123" spans="1:8" ht="45">
      <c r="A123" s="56"/>
      <c r="B123" s="56"/>
      <c r="C123" s="16" t="s">
        <v>25</v>
      </c>
      <c r="D123" s="17" t="s">
        <v>127</v>
      </c>
      <c r="E123" s="18">
        <v>1200</v>
      </c>
      <c r="F123" s="4">
        <v>1500</v>
      </c>
      <c r="G123" s="20">
        <f t="shared" si="7"/>
        <v>125</v>
      </c>
      <c r="H123" s="20">
        <f t="shared" si="5"/>
        <v>0.005799061594847551</v>
      </c>
    </row>
    <row r="124" spans="1:8" ht="12.75">
      <c r="A124" s="56"/>
      <c r="B124" s="53"/>
      <c r="C124" s="16" t="s">
        <v>52</v>
      </c>
      <c r="D124" s="17" t="s">
        <v>53</v>
      </c>
      <c r="E124" s="18">
        <v>120</v>
      </c>
      <c r="F124" s="4">
        <v>130</v>
      </c>
      <c r="G124" s="20">
        <f t="shared" si="7"/>
        <v>108.33333333333333</v>
      </c>
      <c r="H124" s="20">
        <f t="shared" si="5"/>
        <v>0.0005025853382201211</v>
      </c>
    </row>
    <row r="125" spans="1:8" ht="12.75">
      <c r="A125" s="56"/>
      <c r="B125" s="53"/>
      <c r="C125" s="16" t="s">
        <v>17</v>
      </c>
      <c r="D125" s="17" t="s">
        <v>18</v>
      </c>
      <c r="E125" s="18">
        <v>550</v>
      </c>
      <c r="F125" s="4">
        <v>600</v>
      </c>
      <c r="G125" s="20">
        <f t="shared" si="7"/>
        <v>109.09090909090908</v>
      </c>
      <c r="H125" s="20">
        <f t="shared" si="5"/>
        <v>0.002319624637939021</v>
      </c>
    </row>
    <row r="126" spans="1:8" ht="22.5">
      <c r="A126" s="56"/>
      <c r="B126" s="53"/>
      <c r="C126" s="16" t="s">
        <v>128</v>
      </c>
      <c r="D126" s="17" t="s">
        <v>156</v>
      </c>
      <c r="E126" s="18">
        <v>113716.32</v>
      </c>
      <c r="F126" s="4"/>
      <c r="G126" s="20">
        <f t="shared" si="7"/>
        <v>0</v>
      </c>
      <c r="H126" s="20">
        <f t="shared" si="5"/>
        <v>0</v>
      </c>
    </row>
    <row r="127" spans="1:8" s="14" customFormat="1" ht="12.75">
      <c r="A127" s="56"/>
      <c r="B127" s="58">
        <v>80113</v>
      </c>
      <c r="C127" s="10"/>
      <c r="D127" s="11" t="s">
        <v>202</v>
      </c>
      <c r="E127" s="12"/>
      <c r="F127" s="39">
        <f>F128</f>
        <v>30000</v>
      </c>
      <c r="G127" s="13"/>
      <c r="H127" s="13">
        <f t="shared" si="5"/>
        <v>0.11598123189695102</v>
      </c>
    </row>
    <row r="128" spans="1:8" ht="12.75">
      <c r="A128" s="56"/>
      <c r="B128" s="58"/>
      <c r="C128" s="16" t="s">
        <v>17</v>
      </c>
      <c r="D128" s="17" t="s">
        <v>18</v>
      </c>
      <c r="E128" s="18"/>
      <c r="F128" s="4">
        <v>30000</v>
      </c>
      <c r="G128" s="13"/>
      <c r="H128" s="13">
        <f t="shared" si="5"/>
        <v>0.11598123189695102</v>
      </c>
    </row>
    <row r="129" spans="1:8" s="14" customFormat="1" ht="21">
      <c r="A129" s="56"/>
      <c r="B129" s="57">
        <v>80114</v>
      </c>
      <c r="C129" s="10"/>
      <c r="D129" s="11" t="s">
        <v>133</v>
      </c>
      <c r="E129" s="12">
        <f>E130+E131</f>
        <v>500</v>
      </c>
      <c r="F129" s="12">
        <f>F130+F131</f>
        <v>550</v>
      </c>
      <c r="G129" s="13">
        <f aca="true" t="shared" si="8" ref="G129:G134">(F129/E129)*100</f>
        <v>110.00000000000001</v>
      </c>
      <c r="H129" s="13">
        <f t="shared" si="5"/>
        <v>0.002126322584777435</v>
      </c>
    </row>
    <row r="130" spans="1:8" ht="12.75">
      <c r="A130" s="56"/>
      <c r="B130" s="58"/>
      <c r="C130" s="16" t="s">
        <v>52</v>
      </c>
      <c r="D130" s="17" t="s">
        <v>53</v>
      </c>
      <c r="E130" s="18">
        <v>300</v>
      </c>
      <c r="F130" s="4">
        <v>350</v>
      </c>
      <c r="G130" s="20">
        <f t="shared" si="8"/>
        <v>116.66666666666667</v>
      </c>
      <c r="H130" s="20">
        <f t="shared" si="5"/>
        <v>0.0013531143721310953</v>
      </c>
    </row>
    <row r="131" spans="1:8" ht="12.75">
      <c r="A131" s="56"/>
      <c r="B131" s="58"/>
      <c r="C131" s="16" t="s">
        <v>17</v>
      </c>
      <c r="D131" s="17" t="s">
        <v>18</v>
      </c>
      <c r="E131" s="18">
        <v>200</v>
      </c>
      <c r="F131" s="4">
        <v>200</v>
      </c>
      <c r="G131" s="20">
        <f t="shared" si="8"/>
        <v>100</v>
      </c>
      <c r="H131" s="20">
        <f t="shared" si="5"/>
        <v>0.0007732082126463403</v>
      </c>
    </row>
    <row r="132" spans="1:8" s="14" customFormat="1" ht="12.75">
      <c r="A132" s="56"/>
      <c r="B132" s="52">
        <v>80130</v>
      </c>
      <c r="C132" s="10"/>
      <c r="D132" s="11" t="s">
        <v>134</v>
      </c>
      <c r="E132" s="12">
        <f>E134+E133+E135</f>
        <v>760</v>
      </c>
      <c r="F132" s="12">
        <f>F134+F133+F135</f>
        <v>632355</v>
      </c>
      <c r="G132" s="13">
        <f t="shared" si="8"/>
        <v>83204.6052631579</v>
      </c>
      <c r="H132" s="13">
        <f aca="true" t="shared" si="9" ref="H132:H163">(F132/$F$215)*100</f>
        <v>2.444710396539882</v>
      </c>
    </row>
    <row r="133" spans="1:8" ht="12.75">
      <c r="A133" s="56"/>
      <c r="B133" s="56"/>
      <c r="C133" s="16" t="s">
        <v>52</v>
      </c>
      <c r="D133" s="17" t="s">
        <v>53</v>
      </c>
      <c r="E133" s="18">
        <v>60</v>
      </c>
      <c r="F133" s="4">
        <v>60</v>
      </c>
      <c r="G133" s="20">
        <f t="shared" si="8"/>
        <v>100</v>
      </c>
      <c r="H133" s="20">
        <f t="shared" si="9"/>
        <v>0.00023196246379390205</v>
      </c>
    </row>
    <row r="134" spans="1:8" ht="12.75">
      <c r="A134" s="65"/>
      <c r="B134" s="65"/>
      <c r="C134" s="16" t="s">
        <v>17</v>
      </c>
      <c r="D134" s="17" t="str">
        <f>D131</f>
        <v>Wpływy z różnych dochodów</v>
      </c>
      <c r="E134" s="18">
        <v>700</v>
      </c>
      <c r="F134" s="4">
        <v>1000</v>
      </c>
      <c r="G134" s="20">
        <f t="shared" si="8"/>
        <v>142.85714285714286</v>
      </c>
      <c r="H134" s="20">
        <f t="shared" si="9"/>
        <v>0.003866041063231701</v>
      </c>
    </row>
    <row r="135" spans="1:8" ht="56.25">
      <c r="A135" s="65"/>
      <c r="B135" s="54"/>
      <c r="C135" s="16" t="s">
        <v>54</v>
      </c>
      <c r="D135" s="17" t="s">
        <v>162</v>
      </c>
      <c r="E135" s="18"/>
      <c r="F135" s="4">
        <v>631295</v>
      </c>
      <c r="G135" s="20"/>
      <c r="H135" s="20">
        <f t="shared" si="9"/>
        <v>2.4406123930128567</v>
      </c>
    </row>
    <row r="136" spans="1:8" s="14" customFormat="1" ht="12.75">
      <c r="A136" s="65"/>
      <c r="B136" s="62">
        <v>80195</v>
      </c>
      <c r="C136" s="10"/>
      <c r="D136" s="11" t="s">
        <v>20</v>
      </c>
      <c r="E136" s="12">
        <f>E137</f>
        <v>285</v>
      </c>
      <c r="F136" s="12">
        <f>F137</f>
        <v>0</v>
      </c>
      <c r="G136" s="13">
        <f aca="true" t="shared" si="10" ref="G136:G147">(F136/E136)*100</f>
        <v>0</v>
      </c>
      <c r="H136" s="13">
        <f t="shared" si="9"/>
        <v>0</v>
      </c>
    </row>
    <row r="137" spans="1:8" ht="33.75">
      <c r="A137" s="65"/>
      <c r="B137" s="53"/>
      <c r="C137" s="16" t="s">
        <v>129</v>
      </c>
      <c r="D137" s="17" t="s">
        <v>147</v>
      </c>
      <c r="E137" s="18">
        <v>285</v>
      </c>
      <c r="F137" s="4"/>
      <c r="G137" s="20">
        <f t="shared" si="10"/>
        <v>0</v>
      </c>
      <c r="H137" s="20">
        <f t="shared" si="9"/>
        <v>0</v>
      </c>
    </row>
    <row r="138" spans="1:8" s="14" customFormat="1" ht="12.75">
      <c r="A138" s="57">
        <v>851</v>
      </c>
      <c r="B138" s="10"/>
      <c r="C138" s="10"/>
      <c r="D138" s="11" t="s">
        <v>135</v>
      </c>
      <c r="E138" s="12">
        <f>E139+E141</f>
        <v>484</v>
      </c>
      <c r="F138" s="12">
        <f>F139+F141</f>
        <v>599</v>
      </c>
      <c r="G138" s="13">
        <f t="shared" si="10"/>
        <v>123.7603305785124</v>
      </c>
      <c r="H138" s="13">
        <f t="shared" si="9"/>
        <v>0.002315758596875789</v>
      </c>
    </row>
    <row r="139" spans="1:8" s="14" customFormat="1" ht="12.75">
      <c r="A139" s="57"/>
      <c r="B139" s="52">
        <v>85154</v>
      </c>
      <c r="C139" s="10"/>
      <c r="D139" s="11" t="s">
        <v>136</v>
      </c>
      <c r="E139" s="12">
        <f>E140</f>
        <v>100</v>
      </c>
      <c r="F139" s="12">
        <f>F140</f>
        <v>200</v>
      </c>
      <c r="G139" s="13">
        <f t="shared" si="10"/>
        <v>200</v>
      </c>
      <c r="H139" s="13">
        <f t="shared" si="9"/>
        <v>0.0007732082126463403</v>
      </c>
    </row>
    <row r="140" spans="1:8" ht="12.75">
      <c r="A140" s="57"/>
      <c r="B140" s="54"/>
      <c r="C140" s="16" t="s">
        <v>17</v>
      </c>
      <c r="D140" s="17" t="s">
        <v>18</v>
      </c>
      <c r="E140" s="18">
        <v>100</v>
      </c>
      <c r="F140" s="4">
        <v>200</v>
      </c>
      <c r="G140" s="20">
        <f t="shared" si="10"/>
        <v>200</v>
      </c>
      <c r="H140" s="20">
        <f t="shared" si="9"/>
        <v>0.0007732082126463403</v>
      </c>
    </row>
    <row r="141" spans="1:8" s="14" customFormat="1" ht="12.75">
      <c r="A141" s="58"/>
      <c r="B141" s="52" t="s">
        <v>137</v>
      </c>
      <c r="C141" s="10"/>
      <c r="D141" s="11" t="s">
        <v>138</v>
      </c>
      <c r="E141" s="12">
        <f>E142</f>
        <v>384</v>
      </c>
      <c r="F141" s="12">
        <f>F142</f>
        <v>399</v>
      </c>
      <c r="G141" s="13">
        <f t="shared" si="10"/>
        <v>103.90625</v>
      </c>
      <c r="H141" s="13">
        <f t="shared" si="9"/>
        <v>0.0015425503842294488</v>
      </c>
    </row>
    <row r="142" spans="1:8" ht="33.75">
      <c r="A142" s="58"/>
      <c r="B142" s="54"/>
      <c r="C142" s="16" t="s">
        <v>21</v>
      </c>
      <c r="D142" s="17" t="s">
        <v>144</v>
      </c>
      <c r="E142" s="18">
        <v>384</v>
      </c>
      <c r="F142" s="4">
        <v>399</v>
      </c>
      <c r="G142" s="20">
        <f t="shared" si="10"/>
        <v>103.90625</v>
      </c>
      <c r="H142" s="20">
        <f t="shared" si="9"/>
        <v>0.0015425503842294488</v>
      </c>
    </row>
    <row r="143" spans="1:8" s="14" customFormat="1" ht="12.75">
      <c r="A143" s="57">
        <v>852</v>
      </c>
      <c r="B143" s="10"/>
      <c r="C143" s="10"/>
      <c r="D143" s="11" t="s">
        <v>139</v>
      </c>
      <c r="E143" s="12">
        <f>E147+E153+E156+E161+E167+E171+E169+E144+E159</f>
        <v>3414353</v>
      </c>
      <c r="F143" s="12">
        <f>F147+F153+F156+F161+F167+F171+F169+F144+F159</f>
        <v>3213685</v>
      </c>
      <c r="G143" s="13">
        <f t="shared" si="10"/>
        <v>94.1228103831092</v>
      </c>
      <c r="H143" s="13">
        <f t="shared" si="9"/>
        <v>12.42423817429177</v>
      </c>
    </row>
    <row r="144" spans="1:8" s="14" customFormat="1" ht="12.75">
      <c r="A144" s="57"/>
      <c r="B144" s="52" t="s">
        <v>140</v>
      </c>
      <c r="C144" s="10"/>
      <c r="D144" s="11" t="s">
        <v>141</v>
      </c>
      <c r="E144" s="12">
        <f>E145+E146</f>
        <v>3754</v>
      </c>
      <c r="F144" s="12">
        <f>F145+F146</f>
        <v>4300</v>
      </c>
      <c r="G144" s="13">
        <f t="shared" si="10"/>
        <v>114.54448588172616</v>
      </c>
      <c r="H144" s="13">
        <f t="shared" si="9"/>
        <v>0.016623976571896314</v>
      </c>
    </row>
    <row r="145" spans="1:8" s="21" customFormat="1" ht="12.75">
      <c r="A145" s="57"/>
      <c r="B145" s="56"/>
      <c r="C145" s="16" t="s">
        <v>52</v>
      </c>
      <c r="D145" s="17" t="s">
        <v>53</v>
      </c>
      <c r="E145" s="18">
        <v>254</v>
      </c>
      <c r="F145" s="18">
        <v>300</v>
      </c>
      <c r="G145" s="20">
        <f t="shared" si="10"/>
        <v>118.11023622047243</v>
      </c>
      <c r="H145" s="20">
        <f t="shared" si="9"/>
        <v>0.0011598123189695104</v>
      </c>
    </row>
    <row r="146" spans="1:8" s="21" customFormat="1" ht="12.75">
      <c r="A146" s="57"/>
      <c r="B146" s="56"/>
      <c r="C146" s="16" t="s">
        <v>17</v>
      </c>
      <c r="D146" s="17" t="s">
        <v>18</v>
      </c>
      <c r="E146" s="18">
        <v>3500</v>
      </c>
      <c r="F146" s="18">
        <v>4000</v>
      </c>
      <c r="G146" s="20">
        <f t="shared" si="10"/>
        <v>114.28571428571428</v>
      </c>
      <c r="H146" s="20">
        <f t="shared" si="9"/>
        <v>0.015464164252926803</v>
      </c>
    </row>
    <row r="147" spans="1:8" s="14" customFormat="1" ht="24" customHeight="1">
      <c r="A147" s="64"/>
      <c r="B147" s="52">
        <v>85212</v>
      </c>
      <c r="C147" s="10"/>
      <c r="D147" s="11" t="s">
        <v>142</v>
      </c>
      <c r="E147" s="12">
        <f>E149+E150+E152+E148+E151</f>
        <v>2774932</v>
      </c>
      <c r="F147" s="12">
        <f>F149+F150+F152+F148+F151</f>
        <v>2842717</v>
      </c>
      <c r="G147" s="13">
        <f t="shared" si="10"/>
        <v>102.44276256138889</v>
      </c>
      <c r="H147" s="13">
        <f t="shared" si="9"/>
        <v>10.99006065314683</v>
      </c>
    </row>
    <row r="148" spans="1:8" s="14" customFormat="1" ht="12.75" customHeight="1">
      <c r="A148" s="64"/>
      <c r="B148" s="56"/>
      <c r="C148" s="16" t="s">
        <v>11</v>
      </c>
      <c r="D148" s="17" t="s">
        <v>12</v>
      </c>
      <c r="E148" s="18">
        <v>60</v>
      </c>
      <c r="F148" s="18">
        <v>100</v>
      </c>
      <c r="G148" s="20"/>
      <c r="H148" s="20">
        <f t="shared" si="9"/>
        <v>0.00038660410632317013</v>
      </c>
    </row>
    <row r="149" spans="1:8" ht="12.75">
      <c r="A149" s="64"/>
      <c r="B149" s="53"/>
      <c r="C149" s="16" t="s">
        <v>52</v>
      </c>
      <c r="D149" s="17" t="s">
        <v>143</v>
      </c>
      <c r="E149" s="18">
        <v>10</v>
      </c>
      <c r="F149" s="4">
        <v>10</v>
      </c>
      <c r="G149" s="20">
        <f>(F149/E149)*100</f>
        <v>100</v>
      </c>
      <c r="H149" s="20">
        <f t="shared" si="9"/>
        <v>3.866041063231701E-05</v>
      </c>
    </row>
    <row r="150" spans="1:8" ht="12.75">
      <c r="A150" s="64"/>
      <c r="B150" s="53"/>
      <c r="C150" s="16" t="s">
        <v>17</v>
      </c>
      <c r="D150" s="17" t="s">
        <v>18</v>
      </c>
      <c r="E150" s="18">
        <v>8050</v>
      </c>
      <c r="F150" s="4">
        <v>8100</v>
      </c>
      <c r="G150" s="20">
        <f>(F150/E150)*100</f>
        <v>100.62111801242236</v>
      </c>
      <c r="H150" s="20">
        <f t="shared" si="9"/>
        <v>0.03131493261217678</v>
      </c>
    </row>
    <row r="151" spans="1:8" ht="23.25" customHeight="1">
      <c r="A151" s="64"/>
      <c r="B151" s="53"/>
      <c r="C151" s="16" t="s">
        <v>179</v>
      </c>
      <c r="D151" s="17" t="s">
        <v>185</v>
      </c>
      <c r="E151" s="18">
        <v>10750</v>
      </c>
      <c r="F151" s="4">
        <v>11000</v>
      </c>
      <c r="G151" s="20"/>
      <c r="H151" s="20">
        <f t="shared" si="9"/>
        <v>0.04252645169554871</v>
      </c>
    </row>
    <row r="152" spans="1:8" ht="33.75">
      <c r="A152" s="64"/>
      <c r="B152" s="53"/>
      <c r="C152" s="16">
        <v>2010</v>
      </c>
      <c r="D152" s="17" t="s">
        <v>144</v>
      </c>
      <c r="E152" s="18">
        <v>2756062</v>
      </c>
      <c r="F152" s="4">
        <v>2823507</v>
      </c>
      <c r="G152" s="20">
        <f aca="true" t="shared" si="11" ref="G152:G157">(F152/E152)*100</f>
        <v>102.44715104377187</v>
      </c>
      <c r="H152" s="20">
        <f t="shared" si="9"/>
        <v>10.91579400432215</v>
      </c>
    </row>
    <row r="153" spans="1:8" s="14" customFormat="1" ht="44.25" customHeight="1">
      <c r="A153" s="64"/>
      <c r="B153" s="52">
        <v>85213</v>
      </c>
      <c r="C153" s="10"/>
      <c r="D153" s="11" t="s">
        <v>145</v>
      </c>
      <c r="E153" s="12">
        <f>E154+E155</f>
        <v>28524</v>
      </c>
      <c r="F153" s="12">
        <f>F154+F155</f>
        <v>28617</v>
      </c>
      <c r="G153" s="13">
        <f t="shared" si="11"/>
        <v>100.3260412284392</v>
      </c>
      <c r="H153" s="13">
        <f t="shared" si="9"/>
        <v>0.1106344971065016</v>
      </c>
    </row>
    <row r="154" spans="1:8" ht="33.75">
      <c r="A154" s="64"/>
      <c r="B154" s="53"/>
      <c r="C154" s="16">
        <v>2010</v>
      </c>
      <c r="D154" s="17" t="s">
        <v>144</v>
      </c>
      <c r="E154" s="18">
        <v>8204</v>
      </c>
      <c r="F154" s="4">
        <v>8093</v>
      </c>
      <c r="G154" s="20">
        <f t="shared" si="11"/>
        <v>98.64700146270113</v>
      </c>
      <c r="H154" s="20">
        <f t="shared" si="9"/>
        <v>0.03128787032473415</v>
      </c>
    </row>
    <row r="155" spans="1:8" ht="33.75">
      <c r="A155" s="64"/>
      <c r="B155" s="54"/>
      <c r="C155" s="16" t="s">
        <v>129</v>
      </c>
      <c r="D155" s="17" t="s">
        <v>147</v>
      </c>
      <c r="E155" s="18">
        <v>20320</v>
      </c>
      <c r="F155" s="4">
        <v>20524</v>
      </c>
      <c r="G155" s="20">
        <f t="shared" si="11"/>
        <v>101.00393700787403</v>
      </c>
      <c r="H155" s="20">
        <f t="shared" si="9"/>
        <v>0.07934662678176743</v>
      </c>
    </row>
    <row r="156" spans="1:8" s="14" customFormat="1" ht="20.25" customHeight="1">
      <c r="A156" s="64"/>
      <c r="B156" s="52">
        <v>85214</v>
      </c>
      <c r="C156" s="10"/>
      <c r="D156" s="11" t="s">
        <v>146</v>
      </c>
      <c r="E156" s="12">
        <f>E158+E157</f>
        <v>54477</v>
      </c>
      <c r="F156" s="12">
        <f>F158+F157</f>
        <v>32130</v>
      </c>
      <c r="G156" s="13">
        <f t="shared" si="11"/>
        <v>58.97901866842887</v>
      </c>
      <c r="H156" s="13">
        <f t="shared" si="9"/>
        <v>0.12421589936163456</v>
      </c>
    </row>
    <row r="157" spans="1:8" ht="12.75">
      <c r="A157" s="64"/>
      <c r="B157" s="53"/>
      <c r="C157" s="16" t="s">
        <v>17</v>
      </c>
      <c r="D157" s="17" t="s">
        <v>18</v>
      </c>
      <c r="E157" s="18">
        <v>250</v>
      </c>
      <c r="F157" s="4">
        <v>1070</v>
      </c>
      <c r="G157" s="20">
        <f t="shared" si="11"/>
        <v>428</v>
      </c>
      <c r="H157" s="20">
        <f t="shared" si="9"/>
        <v>0.00413666393765792</v>
      </c>
    </row>
    <row r="158" spans="1:8" ht="33.75">
      <c r="A158" s="64"/>
      <c r="B158" s="54"/>
      <c r="C158" s="16">
        <v>2030</v>
      </c>
      <c r="D158" s="17" t="s">
        <v>147</v>
      </c>
      <c r="E158" s="18">
        <v>54227</v>
      </c>
      <c r="F158" s="4">
        <v>31060</v>
      </c>
      <c r="G158" s="20">
        <f aca="true" t="shared" si="12" ref="G158:G165">(F158/E158)*100</f>
        <v>57.27773987128183</v>
      </c>
      <c r="H158" s="20">
        <f t="shared" si="9"/>
        <v>0.12007923542397662</v>
      </c>
    </row>
    <row r="159" spans="1:8" ht="12.75">
      <c r="A159" s="64"/>
      <c r="B159" s="30">
        <v>85216</v>
      </c>
      <c r="C159" s="10"/>
      <c r="D159" s="11" t="s">
        <v>182</v>
      </c>
      <c r="E159" s="19">
        <f>E160</f>
        <v>215271</v>
      </c>
      <c r="F159" s="19">
        <f>F160</f>
        <v>91834</v>
      </c>
      <c r="G159" s="13">
        <f t="shared" si="12"/>
        <v>42.65971728658296</v>
      </c>
      <c r="H159" s="13">
        <f t="shared" si="9"/>
        <v>0.35503401500082005</v>
      </c>
    </row>
    <row r="160" spans="1:8" ht="33.75">
      <c r="A160" s="64"/>
      <c r="B160" s="32"/>
      <c r="C160" s="16" t="s">
        <v>129</v>
      </c>
      <c r="D160" s="17" t="s">
        <v>149</v>
      </c>
      <c r="E160" s="18">
        <v>215271</v>
      </c>
      <c r="F160" s="4">
        <v>91834</v>
      </c>
      <c r="G160" s="20">
        <f t="shared" si="12"/>
        <v>42.65971728658296</v>
      </c>
      <c r="H160" s="20">
        <f t="shared" si="9"/>
        <v>0.35503401500082005</v>
      </c>
    </row>
    <row r="161" spans="1:8" s="14" customFormat="1" ht="12.75">
      <c r="A161" s="64"/>
      <c r="B161" s="52">
        <v>85219</v>
      </c>
      <c r="C161" s="10"/>
      <c r="D161" s="11" t="s">
        <v>148</v>
      </c>
      <c r="E161" s="12">
        <f>E162+E163+E164+E165+E166</f>
        <v>147367</v>
      </c>
      <c r="F161" s="12">
        <f>F162+F163+F164+F165+F166</f>
        <v>81823</v>
      </c>
      <c r="G161" s="13">
        <f t="shared" si="12"/>
        <v>55.52328540310925</v>
      </c>
      <c r="H161" s="13">
        <f t="shared" si="9"/>
        <v>0.3163310779168075</v>
      </c>
    </row>
    <row r="162" spans="1:8" ht="12.75">
      <c r="A162" s="64"/>
      <c r="B162" s="59"/>
      <c r="C162" s="16" t="s">
        <v>11</v>
      </c>
      <c r="D162" s="17" t="str">
        <f>D92</f>
        <v>Wpływy z różnych opłat</v>
      </c>
      <c r="E162" s="18">
        <v>20</v>
      </c>
      <c r="F162" s="4">
        <v>50</v>
      </c>
      <c r="G162" s="20">
        <f t="shared" si="12"/>
        <v>250</v>
      </c>
      <c r="H162" s="20">
        <f t="shared" si="9"/>
        <v>0.00019330205316158507</v>
      </c>
    </row>
    <row r="163" spans="1:8" ht="12.75">
      <c r="A163" s="64"/>
      <c r="B163" s="59"/>
      <c r="C163" s="16" t="s">
        <v>64</v>
      </c>
      <c r="D163" s="17" t="s">
        <v>65</v>
      </c>
      <c r="E163" s="18">
        <v>1017</v>
      </c>
      <c r="F163" s="4">
        <v>1050</v>
      </c>
      <c r="G163" s="20">
        <f t="shared" si="12"/>
        <v>103.24483775811208</v>
      </c>
      <c r="H163" s="20">
        <f t="shared" si="9"/>
        <v>0.0040593431163932865</v>
      </c>
    </row>
    <row r="164" spans="1:8" ht="12.75">
      <c r="A164" s="64"/>
      <c r="B164" s="59"/>
      <c r="C164" s="16" t="s">
        <v>52</v>
      </c>
      <c r="D164" s="17" t="s">
        <v>53</v>
      </c>
      <c r="E164" s="18">
        <v>1330</v>
      </c>
      <c r="F164" s="4">
        <v>1500</v>
      </c>
      <c r="G164" s="20">
        <f t="shared" si="12"/>
        <v>112.78195488721805</v>
      </c>
      <c r="H164" s="20">
        <f aca="true" t="shared" si="13" ref="H164:H195">(F164/$F$215)*100</f>
        <v>0.005799061594847551</v>
      </c>
    </row>
    <row r="165" spans="1:8" ht="12.75">
      <c r="A165" s="64"/>
      <c r="B165" s="59"/>
      <c r="C165" s="16" t="s">
        <v>17</v>
      </c>
      <c r="D165" s="17" t="s">
        <v>18</v>
      </c>
      <c r="E165" s="18">
        <v>500</v>
      </c>
      <c r="F165" s="4">
        <v>600</v>
      </c>
      <c r="G165" s="20">
        <f t="shared" si="12"/>
        <v>120</v>
      </c>
      <c r="H165" s="20">
        <f t="shared" si="13"/>
        <v>0.002319624637939021</v>
      </c>
    </row>
    <row r="166" spans="1:8" ht="33.75">
      <c r="A166" s="64"/>
      <c r="B166" s="59"/>
      <c r="C166" s="16">
        <v>2030</v>
      </c>
      <c r="D166" s="17" t="s">
        <v>149</v>
      </c>
      <c r="E166" s="18">
        <v>144500</v>
      </c>
      <c r="F166" s="4">
        <v>78623</v>
      </c>
      <c r="G166" s="20">
        <f aca="true" t="shared" si="14" ref="G166:G175">(F166/E166)*100</f>
        <v>54.41038062283737</v>
      </c>
      <c r="H166" s="20">
        <f t="shared" si="13"/>
        <v>0.303959746514466</v>
      </c>
    </row>
    <row r="167" spans="1:8" s="14" customFormat="1" ht="21">
      <c r="A167" s="64"/>
      <c r="B167" s="52">
        <v>85228</v>
      </c>
      <c r="C167" s="10"/>
      <c r="D167" s="11" t="s">
        <v>150</v>
      </c>
      <c r="E167" s="12">
        <f>E168</f>
        <v>29500</v>
      </c>
      <c r="F167" s="12">
        <f>F168</f>
        <v>30200</v>
      </c>
      <c r="G167" s="13">
        <f t="shared" si="14"/>
        <v>102.37288135593221</v>
      </c>
      <c r="H167" s="13">
        <f t="shared" si="13"/>
        <v>0.11675444010959737</v>
      </c>
    </row>
    <row r="168" spans="1:8" ht="12.75">
      <c r="A168" s="64"/>
      <c r="B168" s="54"/>
      <c r="C168" s="16" t="s">
        <v>64</v>
      </c>
      <c r="D168" s="17" t="s">
        <v>65</v>
      </c>
      <c r="E168" s="18">
        <v>29500</v>
      </c>
      <c r="F168" s="4">
        <v>30200</v>
      </c>
      <c r="G168" s="20">
        <f t="shared" si="14"/>
        <v>102.37288135593221</v>
      </c>
      <c r="H168" s="20">
        <f t="shared" si="13"/>
        <v>0.11675444010959737</v>
      </c>
    </row>
    <row r="169" spans="1:8" s="14" customFormat="1" ht="12.75">
      <c r="A169" s="64"/>
      <c r="B169" s="52" t="s">
        <v>151</v>
      </c>
      <c r="C169" s="10"/>
      <c r="D169" s="11" t="s">
        <v>152</v>
      </c>
      <c r="E169" s="12">
        <f>E170</f>
        <v>700</v>
      </c>
      <c r="F169" s="12">
        <f>F170</f>
        <v>1000</v>
      </c>
      <c r="G169" s="13">
        <f t="shared" si="14"/>
        <v>142.85714285714286</v>
      </c>
      <c r="H169" s="13">
        <f t="shared" si="13"/>
        <v>0.003866041063231701</v>
      </c>
    </row>
    <row r="170" spans="1:8" s="21" customFormat="1" ht="12.75">
      <c r="A170" s="64"/>
      <c r="B170" s="56"/>
      <c r="C170" s="16" t="s">
        <v>64</v>
      </c>
      <c r="D170" s="17" t="s">
        <v>65</v>
      </c>
      <c r="E170" s="18">
        <v>700</v>
      </c>
      <c r="F170" s="18">
        <v>1000</v>
      </c>
      <c r="G170" s="20">
        <f t="shared" si="14"/>
        <v>142.85714285714286</v>
      </c>
      <c r="H170" s="20">
        <f t="shared" si="13"/>
        <v>0.003866041063231701</v>
      </c>
    </row>
    <row r="171" spans="1:8" s="14" customFormat="1" ht="12.75">
      <c r="A171" s="64"/>
      <c r="B171" s="52">
        <v>85295</v>
      </c>
      <c r="C171" s="10"/>
      <c r="D171" s="11" t="s">
        <v>20</v>
      </c>
      <c r="E171" s="12">
        <f>E172</f>
        <v>159828</v>
      </c>
      <c r="F171" s="12">
        <f>F172</f>
        <v>101064</v>
      </c>
      <c r="G171" s="13">
        <f t="shared" si="14"/>
        <v>63.232975448607256</v>
      </c>
      <c r="H171" s="13">
        <f t="shared" si="13"/>
        <v>0.3907175740144486</v>
      </c>
    </row>
    <row r="172" spans="1:8" ht="33.75">
      <c r="A172" s="64"/>
      <c r="B172" s="54"/>
      <c r="C172" s="16">
        <v>2030</v>
      </c>
      <c r="D172" s="17" t="s">
        <v>130</v>
      </c>
      <c r="E172" s="18">
        <v>159828</v>
      </c>
      <c r="F172" s="4">
        <v>101064</v>
      </c>
      <c r="G172" s="20">
        <f t="shared" si="14"/>
        <v>63.232975448607256</v>
      </c>
      <c r="H172" s="20">
        <f t="shared" si="13"/>
        <v>0.3907175740144486</v>
      </c>
    </row>
    <row r="173" spans="1:8" s="14" customFormat="1" ht="21">
      <c r="A173" s="67" t="s">
        <v>153</v>
      </c>
      <c r="B173" s="10"/>
      <c r="C173" s="10"/>
      <c r="D173" s="11" t="s">
        <v>154</v>
      </c>
      <c r="E173" s="19">
        <f>E174</f>
        <v>148950.37999999998</v>
      </c>
      <c r="F173" s="19">
        <f>F174</f>
        <v>0</v>
      </c>
      <c r="G173" s="13">
        <f t="shared" si="14"/>
        <v>0</v>
      </c>
      <c r="H173" s="13">
        <f t="shared" si="13"/>
        <v>0</v>
      </c>
    </row>
    <row r="174" spans="1:8" ht="12.75">
      <c r="A174" s="68"/>
      <c r="B174" s="60" t="s">
        <v>155</v>
      </c>
      <c r="C174" s="16"/>
      <c r="D174" s="17" t="s">
        <v>20</v>
      </c>
      <c r="E174" s="1">
        <f>E175+E177+E176</f>
        <v>148950.37999999998</v>
      </c>
      <c r="F174" s="1">
        <f>F175+F177+F176</f>
        <v>0</v>
      </c>
      <c r="G174" s="20">
        <f t="shared" si="14"/>
        <v>0</v>
      </c>
      <c r="H174" s="20">
        <f t="shared" si="13"/>
        <v>0</v>
      </c>
    </row>
    <row r="175" spans="1:8" ht="12.75">
      <c r="A175" s="68"/>
      <c r="B175" s="61"/>
      <c r="C175" s="16" t="s">
        <v>52</v>
      </c>
      <c r="D175" s="17" t="s">
        <v>53</v>
      </c>
      <c r="E175" s="18">
        <v>700</v>
      </c>
      <c r="F175" s="18"/>
      <c r="G175" s="20">
        <f t="shared" si="14"/>
        <v>0</v>
      </c>
      <c r="H175" s="20">
        <f t="shared" si="13"/>
        <v>0</v>
      </c>
    </row>
    <row r="176" spans="1:8" ht="22.5">
      <c r="A176" s="68"/>
      <c r="B176" s="61"/>
      <c r="C176" s="16" t="s">
        <v>188</v>
      </c>
      <c r="D176" s="17" t="s">
        <v>156</v>
      </c>
      <c r="E176" s="18">
        <v>140796.55</v>
      </c>
      <c r="F176" s="18"/>
      <c r="G176" s="20"/>
      <c r="H176" s="20">
        <f t="shared" si="13"/>
        <v>0</v>
      </c>
    </row>
    <row r="177" spans="1:8" ht="22.5">
      <c r="A177" s="69"/>
      <c r="B177" s="53"/>
      <c r="C177" s="16" t="s">
        <v>157</v>
      </c>
      <c r="D177" s="17" t="s">
        <v>156</v>
      </c>
      <c r="E177" s="18">
        <v>7453.83</v>
      </c>
      <c r="F177" s="4"/>
      <c r="G177" s="20"/>
      <c r="H177" s="20">
        <f t="shared" si="13"/>
        <v>0</v>
      </c>
    </row>
    <row r="178" spans="1:8" s="14" customFormat="1" ht="21">
      <c r="A178" s="57">
        <v>854</v>
      </c>
      <c r="B178" s="10"/>
      <c r="C178" s="10"/>
      <c r="D178" s="11" t="s">
        <v>158</v>
      </c>
      <c r="E178" s="12">
        <f>E179</f>
        <v>159637</v>
      </c>
      <c r="F178" s="12">
        <f>F179</f>
        <v>0</v>
      </c>
      <c r="G178" s="13">
        <f aca="true" t="shared" si="15" ref="G178:G184">(F178/E178)*100</f>
        <v>0</v>
      </c>
      <c r="H178" s="13">
        <f t="shared" si="13"/>
        <v>0</v>
      </c>
    </row>
    <row r="179" spans="1:8" s="14" customFormat="1" ht="12.75">
      <c r="A179" s="57"/>
      <c r="B179" s="52">
        <v>85415</v>
      </c>
      <c r="C179" s="10"/>
      <c r="D179" s="11" t="s">
        <v>159</v>
      </c>
      <c r="E179" s="12">
        <f>E180</f>
        <v>159637</v>
      </c>
      <c r="F179" s="12">
        <f>F180</f>
        <v>0</v>
      </c>
      <c r="G179" s="13">
        <f t="shared" si="15"/>
        <v>0</v>
      </c>
      <c r="H179" s="13">
        <f t="shared" si="13"/>
        <v>0</v>
      </c>
    </row>
    <row r="180" spans="1:8" ht="33.75">
      <c r="A180" s="57"/>
      <c r="B180" s="53"/>
      <c r="C180" s="16">
        <v>2030</v>
      </c>
      <c r="D180" s="17" t="s">
        <v>149</v>
      </c>
      <c r="E180" s="18">
        <v>159637</v>
      </c>
      <c r="F180" s="4"/>
      <c r="G180" s="20">
        <f t="shared" si="15"/>
        <v>0</v>
      </c>
      <c r="H180" s="20">
        <f t="shared" si="13"/>
        <v>0</v>
      </c>
    </row>
    <row r="181" spans="1:8" s="14" customFormat="1" ht="21">
      <c r="A181" s="52">
        <v>900</v>
      </c>
      <c r="B181" s="10"/>
      <c r="C181" s="10"/>
      <c r="D181" s="11" t="s">
        <v>160</v>
      </c>
      <c r="E181" s="12">
        <f>E182+E193+E187+E189+E191</f>
        <v>105750</v>
      </c>
      <c r="F181" s="12">
        <f>F182+F193+F187+F189+F191</f>
        <v>3420983.48</v>
      </c>
      <c r="G181" s="13">
        <f t="shared" si="15"/>
        <v>3234.972557919622</v>
      </c>
      <c r="H181" s="13">
        <f t="shared" si="13"/>
        <v>13.225662610317285</v>
      </c>
    </row>
    <row r="182" spans="1:8" s="14" customFormat="1" ht="12.75">
      <c r="A182" s="56"/>
      <c r="B182" s="52">
        <v>90001</v>
      </c>
      <c r="C182" s="10"/>
      <c r="D182" s="11" t="s">
        <v>161</v>
      </c>
      <c r="E182" s="12">
        <f>E184+E185+E183+E186</f>
        <v>35000</v>
      </c>
      <c r="F182" s="12">
        <f>F184+F185+F183+F186</f>
        <v>3344783.48</v>
      </c>
      <c r="G182" s="13">
        <f t="shared" si="15"/>
        <v>9556.524228571428</v>
      </c>
      <c r="H182" s="13">
        <f t="shared" si="13"/>
        <v>12.931070281299029</v>
      </c>
    </row>
    <row r="183" spans="1:8" s="21" customFormat="1" ht="11.25" customHeight="1">
      <c r="A183" s="56"/>
      <c r="B183" s="56"/>
      <c r="C183" s="16" t="s">
        <v>64</v>
      </c>
      <c r="D183" s="17" t="s">
        <v>65</v>
      </c>
      <c r="E183" s="18">
        <v>5000</v>
      </c>
      <c r="F183" s="18">
        <v>6000</v>
      </c>
      <c r="G183" s="20">
        <f t="shared" si="15"/>
        <v>120</v>
      </c>
      <c r="H183" s="20">
        <f t="shared" si="13"/>
        <v>0.023196246379390204</v>
      </c>
    </row>
    <row r="184" spans="1:8" ht="14.25" customHeight="1">
      <c r="A184" s="56"/>
      <c r="B184" s="53"/>
      <c r="C184" s="16" t="s">
        <v>17</v>
      </c>
      <c r="D184" s="17" t="s">
        <v>18</v>
      </c>
      <c r="E184" s="18">
        <v>30000</v>
      </c>
      <c r="F184" s="4">
        <v>35000</v>
      </c>
      <c r="G184" s="20">
        <f t="shared" si="15"/>
        <v>116.66666666666667</v>
      </c>
      <c r="H184" s="20">
        <f t="shared" si="13"/>
        <v>0.13531143721310954</v>
      </c>
    </row>
    <row r="185" spans="1:8" ht="54.75" customHeight="1">
      <c r="A185" s="56"/>
      <c r="B185" s="53"/>
      <c r="C185" s="16">
        <v>6298</v>
      </c>
      <c r="D185" s="17" t="s">
        <v>162</v>
      </c>
      <c r="E185" s="18"/>
      <c r="F185" s="4">
        <v>2803783.48</v>
      </c>
      <c r="G185" s="20"/>
      <c r="H185" s="20">
        <f t="shared" si="13"/>
        <v>10.839542066090678</v>
      </c>
    </row>
    <row r="186" spans="1:8" ht="45">
      <c r="A186" s="56"/>
      <c r="B186" s="63"/>
      <c r="C186" s="16" t="s">
        <v>31</v>
      </c>
      <c r="D186" s="17" t="s">
        <v>197</v>
      </c>
      <c r="E186" s="18"/>
      <c r="F186" s="4">
        <v>500000</v>
      </c>
      <c r="G186" s="20"/>
      <c r="H186" s="20">
        <f t="shared" si="13"/>
        <v>1.9330205316158504</v>
      </c>
    </row>
    <row r="187" spans="1:8" s="14" customFormat="1" ht="12.75">
      <c r="A187" s="56"/>
      <c r="B187" s="52" t="s">
        <v>164</v>
      </c>
      <c r="C187" s="10"/>
      <c r="D187" s="11" t="s">
        <v>165</v>
      </c>
      <c r="E187" s="12">
        <f>E188</f>
        <v>150</v>
      </c>
      <c r="F187" s="12">
        <f>F188</f>
        <v>200</v>
      </c>
      <c r="G187" s="13">
        <f aca="true" t="shared" si="16" ref="G187:G192">(F187/E187)*100</f>
        <v>133.33333333333331</v>
      </c>
      <c r="H187" s="13">
        <f t="shared" si="13"/>
        <v>0.0007732082126463403</v>
      </c>
    </row>
    <row r="188" spans="1:8" ht="11.25" customHeight="1">
      <c r="A188" s="56"/>
      <c r="B188" s="54"/>
      <c r="C188" s="16" t="s">
        <v>17</v>
      </c>
      <c r="D188" s="17" t="s">
        <v>18</v>
      </c>
      <c r="E188" s="18">
        <v>150</v>
      </c>
      <c r="F188" s="4">
        <v>200</v>
      </c>
      <c r="G188" s="20">
        <f t="shared" si="16"/>
        <v>133.33333333333331</v>
      </c>
      <c r="H188" s="20">
        <f t="shared" si="13"/>
        <v>0.0007732082126463403</v>
      </c>
    </row>
    <row r="189" spans="1:8" ht="31.5">
      <c r="A189" s="56"/>
      <c r="B189" s="47">
        <v>90019</v>
      </c>
      <c r="C189" s="48"/>
      <c r="D189" s="49" t="s">
        <v>208</v>
      </c>
      <c r="E189" s="50">
        <f>E190</f>
        <v>25000</v>
      </c>
      <c r="F189" s="50">
        <f>F190</f>
        <v>25000</v>
      </c>
      <c r="G189" s="51">
        <f t="shared" si="16"/>
        <v>100</v>
      </c>
      <c r="H189" s="51">
        <f t="shared" si="13"/>
        <v>0.09665102658079253</v>
      </c>
    </row>
    <row r="190" spans="1:8" ht="12" customHeight="1">
      <c r="A190" s="56"/>
      <c r="B190" s="32"/>
      <c r="C190" s="16" t="s">
        <v>11</v>
      </c>
      <c r="D190" s="17" t="s">
        <v>94</v>
      </c>
      <c r="E190" s="18">
        <v>25000</v>
      </c>
      <c r="F190" s="4">
        <v>25000</v>
      </c>
      <c r="G190" s="20">
        <f t="shared" si="16"/>
        <v>100</v>
      </c>
      <c r="H190" s="20">
        <f t="shared" si="13"/>
        <v>0.09665102658079253</v>
      </c>
    </row>
    <row r="191" spans="1:8" s="23" customFormat="1" ht="32.25" customHeight="1">
      <c r="A191" s="56"/>
      <c r="B191" s="62">
        <v>90020</v>
      </c>
      <c r="C191" s="10"/>
      <c r="D191" s="11" t="s">
        <v>203</v>
      </c>
      <c r="E191" s="12">
        <f>E192</f>
        <v>600</v>
      </c>
      <c r="F191" s="12">
        <f>F192</f>
        <v>1000</v>
      </c>
      <c r="G191" s="13">
        <f t="shared" si="16"/>
        <v>166.66666666666669</v>
      </c>
      <c r="H191" s="13">
        <f t="shared" si="13"/>
        <v>0.003866041063231701</v>
      </c>
    </row>
    <row r="192" spans="1:8" s="25" customFormat="1" ht="14.25" customHeight="1">
      <c r="A192" s="56"/>
      <c r="B192" s="63"/>
      <c r="C192" s="16" t="s">
        <v>17</v>
      </c>
      <c r="D192" s="17" t="s">
        <v>18</v>
      </c>
      <c r="E192" s="18">
        <v>600</v>
      </c>
      <c r="F192" s="24">
        <v>1000</v>
      </c>
      <c r="G192" s="20">
        <f t="shared" si="16"/>
        <v>166.66666666666669</v>
      </c>
      <c r="H192" s="20">
        <f t="shared" si="13"/>
        <v>0.003866041063231701</v>
      </c>
    </row>
    <row r="193" spans="1:8" s="14" customFormat="1" ht="11.25" customHeight="1">
      <c r="A193" s="56"/>
      <c r="B193" s="52">
        <v>90095</v>
      </c>
      <c r="C193" s="10"/>
      <c r="D193" s="11" t="s">
        <v>20</v>
      </c>
      <c r="E193" s="12">
        <f>E194</f>
        <v>45000</v>
      </c>
      <c r="F193" s="12">
        <f>F194</f>
        <v>50000</v>
      </c>
      <c r="G193" s="13">
        <f aca="true" t="shared" si="17" ref="G193:G198">(F193/E193)*100</f>
        <v>111.11111111111111</v>
      </c>
      <c r="H193" s="13">
        <f t="shared" si="13"/>
        <v>0.19330205316158505</v>
      </c>
    </row>
    <row r="194" spans="1:8" ht="15" customHeight="1">
      <c r="A194" s="56"/>
      <c r="B194" s="53"/>
      <c r="C194" s="16" t="s">
        <v>64</v>
      </c>
      <c r="D194" s="17" t="s">
        <v>65</v>
      </c>
      <c r="E194" s="18">
        <v>45000</v>
      </c>
      <c r="F194" s="4">
        <v>50000</v>
      </c>
      <c r="G194" s="20">
        <f t="shared" si="17"/>
        <v>111.11111111111111</v>
      </c>
      <c r="H194" s="20">
        <f t="shared" si="13"/>
        <v>0.19330205316158505</v>
      </c>
    </row>
    <row r="195" spans="1:8" s="14" customFormat="1" ht="21">
      <c r="A195" s="52">
        <v>921</v>
      </c>
      <c r="B195" s="10"/>
      <c r="C195" s="10"/>
      <c r="D195" s="11" t="s">
        <v>166</v>
      </c>
      <c r="E195" s="12">
        <f>E196+E200</f>
        <v>19512</v>
      </c>
      <c r="F195" s="12">
        <f>F196+F200</f>
        <v>265582</v>
      </c>
      <c r="G195" s="13">
        <f t="shared" si="17"/>
        <v>1361.121361213612</v>
      </c>
      <c r="H195" s="13">
        <f t="shared" si="13"/>
        <v>1.0267509176552014</v>
      </c>
    </row>
    <row r="196" spans="1:8" ht="21">
      <c r="A196" s="56"/>
      <c r="B196" s="57">
        <v>92109</v>
      </c>
      <c r="C196" s="16"/>
      <c r="D196" s="11" t="s">
        <v>167</v>
      </c>
      <c r="E196" s="12">
        <f>E197+E198+E199</f>
        <v>15296</v>
      </c>
      <c r="F196" s="19">
        <f>F197+F198+F199</f>
        <v>261366</v>
      </c>
      <c r="G196" s="13">
        <f t="shared" si="17"/>
        <v>1708.7212343096232</v>
      </c>
      <c r="H196" s="13">
        <f aca="true" t="shared" si="18" ref="H196:H215">(F196/$F$215)*100</f>
        <v>1.0104516885326167</v>
      </c>
    </row>
    <row r="197" spans="1:8" ht="12.75">
      <c r="A197" s="56"/>
      <c r="B197" s="57"/>
      <c r="C197" s="16" t="s">
        <v>17</v>
      </c>
      <c r="D197" s="17" t="s">
        <v>18</v>
      </c>
      <c r="E197" s="18">
        <v>10296</v>
      </c>
      <c r="F197" s="4"/>
      <c r="G197" s="20">
        <f t="shared" si="17"/>
        <v>0</v>
      </c>
      <c r="H197" s="20">
        <f t="shared" si="18"/>
        <v>0</v>
      </c>
    </row>
    <row r="198" spans="1:8" ht="33.75">
      <c r="A198" s="56"/>
      <c r="B198" s="57"/>
      <c r="C198" s="16" t="s">
        <v>168</v>
      </c>
      <c r="D198" s="17" t="s">
        <v>163</v>
      </c>
      <c r="E198" s="18">
        <v>5000</v>
      </c>
      <c r="F198" s="4">
        <v>5000</v>
      </c>
      <c r="G198" s="20">
        <f t="shared" si="17"/>
        <v>100</v>
      </c>
      <c r="H198" s="20">
        <f t="shared" si="18"/>
        <v>0.019330205316158505</v>
      </c>
    </row>
    <row r="199" spans="1:8" ht="60" customHeight="1">
      <c r="A199" s="56"/>
      <c r="B199" s="57"/>
      <c r="C199" s="16">
        <v>6298</v>
      </c>
      <c r="D199" s="17" t="s">
        <v>162</v>
      </c>
      <c r="E199" s="18"/>
      <c r="F199" s="4">
        <v>256366</v>
      </c>
      <c r="G199" s="20"/>
      <c r="H199" s="20">
        <f t="shared" si="18"/>
        <v>0.9911214832164582</v>
      </c>
    </row>
    <row r="200" spans="1:8" ht="12.75">
      <c r="A200" s="53"/>
      <c r="B200" s="10" t="s">
        <v>169</v>
      </c>
      <c r="C200" s="10"/>
      <c r="D200" s="11" t="s">
        <v>181</v>
      </c>
      <c r="E200" s="19">
        <f>E201</f>
        <v>4216</v>
      </c>
      <c r="F200" s="19">
        <f>F201</f>
        <v>4216</v>
      </c>
      <c r="G200" s="13">
        <f aca="true" t="shared" si="19" ref="G200:G210">(F200/E200)*100</f>
        <v>100</v>
      </c>
      <c r="H200" s="13">
        <f t="shared" si="18"/>
        <v>0.01629922912258485</v>
      </c>
    </row>
    <row r="201" spans="1:8" ht="33.75">
      <c r="A201" s="53"/>
      <c r="B201" s="10"/>
      <c r="C201" s="16" t="s">
        <v>168</v>
      </c>
      <c r="D201" s="17" t="s">
        <v>163</v>
      </c>
      <c r="E201" s="18">
        <v>4216</v>
      </c>
      <c r="F201" s="4">
        <v>4216</v>
      </c>
      <c r="G201" s="20">
        <f t="shared" si="19"/>
        <v>100</v>
      </c>
      <c r="H201" s="13">
        <f t="shared" si="18"/>
        <v>0.01629922912258485</v>
      </c>
    </row>
    <row r="202" spans="1:8" s="14" customFormat="1" ht="12.75">
      <c r="A202" s="52" t="s">
        <v>170</v>
      </c>
      <c r="B202" s="10"/>
      <c r="C202" s="10"/>
      <c r="D202" s="11" t="s">
        <v>171</v>
      </c>
      <c r="E202" s="19">
        <f>E209+E203+E211</f>
        <v>110</v>
      </c>
      <c r="F202" s="19">
        <f>F209+F203+F211</f>
        <v>630734.56</v>
      </c>
      <c r="G202" s="13">
        <f t="shared" si="19"/>
        <v>573395.0545454546</v>
      </c>
      <c r="H202" s="13">
        <f t="shared" si="18"/>
        <v>2.4384457089593794</v>
      </c>
    </row>
    <row r="203" spans="1:8" s="14" customFormat="1" ht="12.75">
      <c r="A203" s="56"/>
      <c r="B203" s="15" t="s">
        <v>172</v>
      </c>
      <c r="C203" s="10"/>
      <c r="D203" s="11" t="s">
        <v>180</v>
      </c>
      <c r="E203" s="19">
        <f>E207+E208+E204+E205+E206</f>
        <v>100</v>
      </c>
      <c r="F203" s="19">
        <f>F207+F208+F204+F205+F206</f>
        <v>419574</v>
      </c>
      <c r="G203" s="13">
        <f t="shared" si="19"/>
        <v>419574</v>
      </c>
      <c r="H203" s="20">
        <f t="shared" si="18"/>
        <v>1.6220903130643776</v>
      </c>
    </row>
    <row r="204" spans="1:8" s="21" customFormat="1" ht="12.75">
      <c r="A204" s="56"/>
      <c r="B204" s="26"/>
      <c r="C204" s="16" t="s">
        <v>101</v>
      </c>
      <c r="D204" s="17" t="s">
        <v>102</v>
      </c>
      <c r="E204" s="1">
        <v>50</v>
      </c>
      <c r="F204" s="1">
        <v>100</v>
      </c>
      <c r="G204" s="20">
        <f t="shared" si="19"/>
        <v>200</v>
      </c>
      <c r="H204" s="20">
        <f t="shared" si="18"/>
        <v>0.00038660410632317013</v>
      </c>
    </row>
    <row r="205" spans="1:8" s="21" customFormat="1" ht="45">
      <c r="A205" s="56"/>
      <c r="B205" s="26"/>
      <c r="C205" s="16" t="s">
        <v>25</v>
      </c>
      <c r="D205" s="17" t="s">
        <v>127</v>
      </c>
      <c r="E205" s="1"/>
      <c r="F205" s="1">
        <v>11250</v>
      </c>
      <c r="G205" s="20"/>
      <c r="H205" s="20">
        <f t="shared" si="18"/>
        <v>0.04349296196135664</v>
      </c>
    </row>
    <row r="206" spans="1:8" s="21" customFormat="1" ht="12.75">
      <c r="A206" s="56"/>
      <c r="B206" s="26"/>
      <c r="C206" s="16" t="s">
        <v>64</v>
      </c>
      <c r="D206" s="17" t="s">
        <v>65</v>
      </c>
      <c r="E206" s="1"/>
      <c r="F206" s="1">
        <v>33000</v>
      </c>
      <c r="G206" s="20"/>
      <c r="H206" s="20">
        <f t="shared" si="18"/>
        <v>0.12757935508664614</v>
      </c>
    </row>
    <row r="207" spans="1:8" s="21" customFormat="1" ht="12.75">
      <c r="A207" s="56"/>
      <c r="B207" s="26"/>
      <c r="C207" s="16" t="s">
        <v>52</v>
      </c>
      <c r="D207" s="17" t="s">
        <v>53</v>
      </c>
      <c r="E207" s="1">
        <v>50</v>
      </c>
      <c r="F207" s="1">
        <v>100</v>
      </c>
      <c r="G207" s="20">
        <f t="shared" si="19"/>
        <v>200</v>
      </c>
      <c r="H207" s="20">
        <f t="shared" si="18"/>
        <v>0.00038660410632317013</v>
      </c>
    </row>
    <row r="208" spans="1:8" s="21" customFormat="1" ht="56.25">
      <c r="A208" s="56"/>
      <c r="B208" s="26"/>
      <c r="C208" s="16" t="s">
        <v>54</v>
      </c>
      <c r="D208" s="17" t="s">
        <v>162</v>
      </c>
      <c r="E208" s="1"/>
      <c r="F208" s="1">
        <v>375124</v>
      </c>
      <c r="G208" s="20"/>
      <c r="H208" s="20">
        <f t="shared" si="18"/>
        <v>1.4502447878037286</v>
      </c>
    </row>
    <row r="209" spans="1:8" s="14" customFormat="1" ht="21">
      <c r="A209" s="56"/>
      <c r="B209" s="52" t="s">
        <v>173</v>
      </c>
      <c r="C209" s="10"/>
      <c r="D209" s="11" t="s">
        <v>174</v>
      </c>
      <c r="E209" s="19">
        <f>E210</f>
        <v>10</v>
      </c>
      <c r="F209" s="19">
        <f>F210</f>
        <v>20</v>
      </c>
      <c r="G209" s="20">
        <f t="shared" si="19"/>
        <v>200</v>
      </c>
      <c r="H209" s="13">
        <f t="shared" si="18"/>
        <v>7.732082126463402E-05</v>
      </c>
    </row>
    <row r="210" spans="1:8" s="14" customFormat="1" ht="12.75">
      <c r="A210" s="56"/>
      <c r="B210" s="56"/>
      <c r="C210" s="16" t="s">
        <v>17</v>
      </c>
      <c r="D210" s="17" t="s">
        <v>18</v>
      </c>
      <c r="E210" s="1">
        <v>10</v>
      </c>
      <c r="F210" s="1">
        <v>20</v>
      </c>
      <c r="G210" s="20">
        <f t="shared" si="19"/>
        <v>200</v>
      </c>
      <c r="H210" s="20">
        <f t="shared" si="18"/>
        <v>7.732082126463402E-05</v>
      </c>
    </row>
    <row r="211" spans="1:8" s="14" customFormat="1" ht="13.5" customHeight="1">
      <c r="A211" s="53"/>
      <c r="B211" s="27" t="s">
        <v>176</v>
      </c>
      <c r="C211" s="10"/>
      <c r="D211" s="11" t="s">
        <v>20</v>
      </c>
      <c r="E211" s="19">
        <f>E214+E212+E213</f>
        <v>0</v>
      </c>
      <c r="F211" s="19">
        <f>F214+F212+F213</f>
        <v>211140.56</v>
      </c>
      <c r="G211" s="20"/>
      <c r="H211" s="13">
        <f t="shared" si="18"/>
        <v>0.8162780750737367</v>
      </c>
    </row>
    <row r="212" spans="1:8" ht="13.5" customHeight="1">
      <c r="A212" s="53"/>
      <c r="B212" s="27"/>
      <c r="C212" s="16" t="s">
        <v>64</v>
      </c>
      <c r="D212" s="17" t="s">
        <v>65</v>
      </c>
      <c r="E212" s="1"/>
      <c r="F212" s="1">
        <v>191464</v>
      </c>
      <c r="G212" s="20"/>
      <c r="H212" s="20">
        <f t="shared" si="18"/>
        <v>0.7402076861305944</v>
      </c>
    </row>
    <row r="213" spans="1:8" ht="24" customHeight="1">
      <c r="A213" s="53"/>
      <c r="B213" s="27"/>
      <c r="C213" s="16" t="s">
        <v>15</v>
      </c>
      <c r="D213" s="17" t="s">
        <v>204</v>
      </c>
      <c r="E213" s="1"/>
      <c r="F213" s="1">
        <v>1000</v>
      </c>
      <c r="G213" s="20"/>
      <c r="H213" s="20">
        <f t="shared" si="18"/>
        <v>0.003866041063231701</v>
      </c>
    </row>
    <row r="214" spans="1:8" ht="25.5" customHeight="1">
      <c r="A214" s="54"/>
      <c r="B214" s="27"/>
      <c r="C214" s="16" t="s">
        <v>54</v>
      </c>
      <c r="D214" s="17" t="s">
        <v>175</v>
      </c>
      <c r="E214" s="18"/>
      <c r="F214" s="4">
        <v>18676.56</v>
      </c>
      <c r="G214" s="20"/>
      <c r="H214" s="20">
        <f t="shared" si="18"/>
        <v>0.07220434787991066</v>
      </c>
    </row>
    <row r="215" spans="1:8" s="14" customFormat="1" ht="12.75">
      <c r="A215" s="72" t="s">
        <v>177</v>
      </c>
      <c r="B215" s="73"/>
      <c r="C215" s="73"/>
      <c r="D215" s="74"/>
      <c r="E215" s="12">
        <f>+E195+E181+E178+E143+E138+E110+E101+E69+E64+E57+E47+E44+E25+E16+E13+E4+E173+E202</f>
        <v>21386323.029999997</v>
      </c>
      <c r="F215" s="12">
        <f>+F195+F181+F178+F143+F138+F110+F101+F69+F64+F57+F47+F44+F25+F16+F13+F4+F173+F202</f>
        <v>25866253.97</v>
      </c>
      <c r="G215" s="13">
        <f>(F215/E215)*100</f>
        <v>120.94764459377008</v>
      </c>
      <c r="H215" s="13">
        <f t="shared" si="18"/>
        <v>100</v>
      </c>
    </row>
    <row r="216" spans="1:8" ht="12.75">
      <c r="A216" s="6"/>
      <c r="B216" s="6"/>
      <c r="C216" s="6"/>
      <c r="D216" s="6" t="s">
        <v>206</v>
      </c>
      <c r="E216" s="2"/>
      <c r="F216" s="4"/>
      <c r="G216" s="41"/>
      <c r="H216" s="20"/>
    </row>
    <row r="217" spans="1:8" s="33" customFormat="1" ht="12.75">
      <c r="A217" s="6"/>
      <c r="B217" s="6"/>
      <c r="C217" s="6"/>
      <c r="D217" s="6" t="s">
        <v>193</v>
      </c>
      <c r="E217" s="4">
        <f>E7+E28+E35+E36+E37+E39</f>
        <v>805842.44</v>
      </c>
      <c r="F217" s="4">
        <f>F7+F28+F35+F36+F37+F39</f>
        <v>656000</v>
      </c>
      <c r="G217" s="45">
        <f aca="true" t="shared" si="20" ref="G217:G225">(F217/E217)*100</f>
        <v>81.4054916243925</v>
      </c>
      <c r="H217" s="20">
        <f aca="true" t="shared" si="21" ref="H217:H225">(F217/$F$215)*100</f>
        <v>2.5361229374799956</v>
      </c>
    </row>
    <row r="218" spans="1:8" s="33" customFormat="1" ht="12.75">
      <c r="A218" s="6"/>
      <c r="B218" s="6"/>
      <c r="C218" s="6"/>
      <c r="D218" s="6" t="s">
        <v>190</v>
      </c>
      <c r="E218" s="4">
        <f>E23+E43+E115+E120+E126+E135+E176+E185+E199+E208+E214</f>
        <v>779156.5900000001</v>
      </c>
      <c r="F218" s="4">
        <f>F23+F43+F115+F120+F126+F135+F176+F185+F199+F208+F214</f>
        <v>5069118.97</v>
      </c>
      <c r="G218" s="45">
        <f t="shared" si="20"/>
        <v>650.5905276370696</v>
      </c>
      <c r="H218" s="20">
        <f t="shared" si="21"/>
        <v>19.597422092426783</v>
      </c>
    </row>
    <row r="219" spans="1:8" s="33" customFormat="1" ht="12.75">
      <c r="A219" s="6"/>
      <c r="B219" s="6"/>
      <c r="C219" s="6"/>
      <c r="D219" s="42" t="s">
        <v>194</v>
      </c>
      <c r="E219" s="43">
        <f>E115+E120+E126+E176</f>
        <v>744656.5900000001</v>
      </c>
      <c r="F219" s="43">
        <f>F115+F120+F126+F176</f>
        <v>0</v>
      </c>
      <c r="G219" s="45">
        <f t="shared" si="20"/>
        <v>0</v>
      </c>
      <c r="H219" s="44">
        <f t="shared" si="21"/>
        <v>0</v>
      </c>
    </row>
    <row r="220" spans="1:8" s="33" customFormat="1" ht="12.75">
      <c r="A220" s="6"/>
      <c r="B220" s="6"/>
      <c r="C220" s="6"/>
      <c r="D220" s="42" t="s">
        <v>195</v>
      </c>
      <c r="E220" s="43">
        <f>E23+E43+E135+E185+E199+E208+E214</f>
        <v>34500</v>
      </c>
      <c r="F220" s="43">
        <f>F23+F43+F135+F185+F199+F208+F214</f>
        <v>5069118.97</v>
      </c>
      <c r="G220" s="45">
        <f t="shared" si="20"/>
        <v>14693.098463768114</v>
      </c>
      <c r="H220" s="44">
        <f t="shared" si="21"/>
        <v>19.597422092426783</v>
      </c>
    </row>
    <row r="221" spans="1:8" s="33" customFormat="1" ht="12.75">
      <c r="A221" s="6"/>
      <c r="B221" s="6"/>
      <c r="C221" s="6"/>
      <c r="D221" s="6" t="s">
        <v>191</v>
      </c>
      <c r="E221" s="4">
        <f>E19+E24+E67+E68+E186</f>
        <v>550000</v>
      </c>
      <c r="F221" s="4">
        <f>F19+F24+F67+F68+F186</f>
        <v>1361000</v>
      </c>
      <c r="G221" s="45">
        <f t="shared" si="20"/>
        <v>247.45454545454547</v>
      </c>
      <c r="H221" s="20">
        <f t="shared" si="21"/>
        <v>5.261681887058344</v>
      </c>
    </row>
    <row r="222" spans="1:8" s="33" customFormat="1" ht="12.75">
      <c r="A222" s="6"/>
      <c r="B222" s="6"/>
      <c r="C222" s="6"/>
      <c r="D222" s="6" t="s">
        <v>192</v>
      </c>
      <c r="E222" s="4">
        <f>E12+E49+E56+E59+E142+E152+E154+E61+E63</f>
        <v>3421404.5</v>
      </c>
      <c r="F222" s="4">
        <f>F12+F49+F56+F59+F142+F152+F154+F61+F63</f>
        <v>2894119</v>
      </c>
      <c r="G222" s="45">
        <f t="shared" si="20"/>
        <v>84.58862435002935</v>
      </c>
      <c r="H222" s="20">
        <f t="shared" si="21"/>
        <v>11.188782895879067</v>
      </c>
    </row>
    <row r="223" spans="1:8" ht="12.75">
      <c r="A223" s="34"/>
      <c r="B223" s="34"/>
      <c r="C223" s="34"/>
      <c r="D223" s="34"/>
      <c r="E223" s="36"/>
      <c r="F223" s="37"/>
      <c r="G223" s="41"/>
      <c r="H223" s="20">
        <f t="shared" si="21"/>
        <v>0</v>
      </c>
    </row>
    <row r="224" spans="1:8" s="33" customFormat="1" ht="12.75">
      <c r="A224" s="6"/>
      <c r="B224" s="6"/>
      <c r="C224" s="6"/>
      <c r="D224" s="6" t="s">
        <v>196</v>
      </c>
      <c r="E224" s="1">
        <f>E217+E220+E221</f>
        <v>1390342.44</v>
      </c>
      <c r="F224" s="1">
        <f>F217+F220+F221</f>
        <v>7086118.97</v>
      </c>
      <c r="G224" s="45">
        <f t="shared" si="20"/>
        <v>509.6671701972933</v>
      </c>
      <c r="H224" s="20">
        <f t="shared" si="21"/>
        <v>27.395226916965125</v>
      </c>
    </row>
    <row r="225" spans="1:8" s="33" customFormat="1" ht="12.75">
      <c r="A225" s="6"/>
      <c r="B225" s="6"/>
      <c r="C225" s="6"/>
      <c r="D225" s="6" t="s">
        <v>183</v>
      </c>
      <c r="E225" s="4">
        <f>E215-E224</f>
        <v>19995980.589999996</v>
      </c>
      <c r="F225" s="4">
        <f>F215-F224</f>
        <v>18780135</v>
      </c>
      <c r="G225" s="45">
        <f t="shared" si="20"/>
        <v>93.91955005893514</v>
      </c>
      <c r="H225" s="20">
        <f t="shared" si="21"/>
        <v>72.60477308303489</v>
      </c>
    </row>
  </sheetData>
  <sheetProtection/>
  <mergeCells count="74">
    <mergeCell ref="F1:H1"/>
    <mergeCell ref="B62:B63"/>
    <mergeCell ref="B127:B128"/>
    <mergeCell ref="B48:B49"/>
    <mergeCell ref="B50:B54"/>
    <mergeCell ref="B58:B59"/>
    <mergeCell ref="B55:B56"/>
    <mergeCell ref="B65:B68"/>
    <mergeCell ref="B72:B79"/>
    <mergeCell ref="E1:E2"/>
    <mergeCell ref="B60:B61"/>
    <mergeCell ref="B144:B146"/>
    <mergeCell ref="B121:B126"/>
    <mergeCell ref="B106:B107"/>
    <mergeCell ref="B108:B109"/>
    <mergeCell ref="B111:B115"/>
    <mergeCell ref="B104:B105"/>
    <mergeCell ref="B94:B97"/>
    <mergeCell ref="A181:A194"/>
    <mergeCell ref="B191:B192"/>
    <mergeCell ref="B193:B194"/>
    <mergeCell ref="B179:B180"/>
    <mergeCell ref="A202:A214"/>
    <mergeCell ref="A195:A201"/>
    <mergeCell ref="B132:B135"/>
    <mergeCell ref="B156:B158"/>
    <mergeCell ref="B161:B166"/>
    <mergeCell ref="B169:B170"/>
    <mergeCell ref="B171:B172"/>
    <mergeCell ref="A215:D215"/>
    <mergeCell ref="A178:A180"/>
    <mergeCell ref="B196:B199"/>
    <mergeCell ref="B187:B188"/>
    <mergeCell ref="B209:B210"/>
    <mergeCell ref="A25:A43"/>
    <mergeCell ref="B26:B29"/>
    <mergeCell ref="B30:B43"/>
    <mergeCell ref="B147:B152"/>
    <mergeCell ref="B139:B140"/>
    <mergeCell ref="A143:A172"/>
    <mergeCell ref="B153:B155"/>
    <mergeCell ref="A138:A142"/>
    <mergeCell ref="B136:B137"/>
    <mergeCell ref="A110:A137"/>
    <mergeCell ref="B102:B103"/>
    <mergeCell ref="B129:B131"/>
    <mergeCell ref="B98:B100"/>
    <mergeCell ref="B167:B168"/>
    <mergeCell ref="B174:B177"/>
    <mergeCell ref="A1:A2"/>
    <mergeCell ref="B1:B2"/>
    <mergeCell ref="A173:A177"/>
    <mergeCell ref="A44:A46"/>
    <mergeCell ref="A16:A24"/>
    <mergeCell ref="A64:A68"/>
    <mergeCell ref="A47:A56"/>
    <mergeCell ref="A101:A109"/>
    <mergeCell ref="A57:A63"/>
    <mergeCell ref="A69:A100"/>
    <mergeCell ref="B182:B186"/>
    <mergeCell ref="B141:B142"/>
    <mergeCell ref="B116:B120"/>
    <mergeCell ref="B70:B71"/>
    <mergeCell ref="B80:B93"/>
    <mergeCell ref="B45:B46"/>
    <mergeCell ref="B17:B19"/>
    <mergeCell ref="C1:C2"/>
    <mergeCell ref="D1:D2"/>
    <mergeCell ref="B20:B24"/>
    <mergeCell ref="A4:A12"/>
    <mergeCell ref="A13:A15"/>
    <mergeCell ref="B11:B12"/>
    <mergeCell ref="B14:B15"/>
    <mergeCell ref="B5:B10"/>
  </mergeCells>
  <printOptions/>
  <pageMargins left="0.61" right="0.75" top="0.59" bottom="0.25" header="0.19" footer="0.16"/>
  <pageSetup orientation="portrait" paperSize="9" r:id="rId1"/>
  <headerFooter alignWithMargins="0">
    <oddHeader xml:space="preserve">&amp;L&amp;P&amp;RZał. Nr1  do Uchwały Rady Miejskiej w Jezioranach Nr .. z  dnia  ....   w  sprawie  budżetu gminy na rok 2011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gleszczynska</cp:lastModifiedBy>
  <cp:lastPrinted>2010-11-25T23:27:12Z</cp:lastPrinted>
  <dcterms:created xsi:type="dcterms:W3CDTF">2009-11-12T11:13:42Z</dcterms:created>
  <dcterms:modified xsi:type="dcterms:W3CDTF">2011-02-03T08:39:04Z</dcterms:modified>
  <cp:category/>
  <cp:version/>
  <cp:contentType/>
  <cp:contentStatus/>
</cp:coreProperties>
</file>