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<sst xmlns="http://schemas.openxmlformats.org/spreadsheetml/2006/main" count="416" uniqueCount="255">
  <si>
    <t>dział</t>
  </si>
  <si>
    <t>rozdział</t>
  </si>
  <si>
    <t>par</t>
  </si>
  <si>
    <t>Treść</t>
  </si>
  <si>
    <t>plan obecny</t>
  </si>
  <si>
    <t>zmiana</t>
  </si>
  <si>
    <t>plan po zmianach</t>
  </si>
  <si>
    <t>900</t>
  </si>
  <si>
    <t>RAZEM</t>
  </si>
  <si>
    <t>GOSPODARKA KOMUNALNA I OCHRONA ŚRODOWISKA</t>
  </si>
  <si>
    <t>D O C H O D Y :</t>
  </si>
  <si>
    <t>Zakup materiałów i wyposażenia</t>
  </si>
  <si>
    <t>Zakup usług pozostałych</t>
  </si>
  <si>
    <t>90001</t>
  </si>
  <si>
    <t>Gospodarka ściekowa i ochrona wód</t>
  </si>
  <si>
    <t>OŚWIATA I WYCHOWANIE</t>
  </si>
  <si>
    <t>92109</t>
  </si>
  <si>
    <t>Domy i ośrodki kultury, świetlice i kluby</t>
  </si>
  <si>
    <t>Składki na FP</t>
  </si>
  <si>
    <t>6059</t>
  </si>
  <si>
    <t>Pozostała działalność</t>
  </si>
  <si>
    <t>6058</t>
  </si>
  <si>
    <t>6010</t>
  </si>
  <si>
    <t xml:space="preserve">Dotacje celowe z budżetu na finansowanie lub dofinansowanie kosztów realizacji inwestycji i zakupów inwestycyjnych innych jednostek sektora finansów publicznych </t>
  </si>
  <si>
    <t>Dodatkowe wynagrodzenia roczne</t>
  </si>
  <si>
    <t>Zakup usług zdrowotnych</t>
  </si>
  <si>
    <t>Składki na ubezpieczenie zdrowotne</t>
  </si>
  <si>
    <t>Wydatki na zakup i objęcie akcji, wniesienie wkładów do spółek prawa handlowego</t>
  </si>
  <si>
    <t>Budowa kanalizacji sanitarnej i oczyszczalni ścieków we FRANKNOWIE</t>
  </si>
  <si>
    <t>Budowa kanalizacji sanitarnej i oczyszczalni ścieków w RADOSTOWIE</t>
  </si>
  <si>
    <t xml:space="preserve">Wydatki inwestycyjne jednostek budzetowych </t>
  </si>
  <si>
    <t>6620</t>
  </si>
  <si>
    <t>6229</t>
  </si>
  <si>
    <t>Zakup wyposażenia dla MOK</t>
  </si>
  <si>
    <t>Modernizacja swietlicy w Kikitach</t>
  </si>
  <si>
    <t>Budowa świetlicy w Kiersztanowie</t>
  </si>
  <si>
    <t>3027</t>
  </si>
  <si>
    <t>3119</t>
  </si>
  <si>
    <t>4017</t>
  </si>
  <si>
    <t>4047</t>
  </si>
  <si>
    <t>4117</t>
  </si>
  <si>
    <t>4127</t>
  </si>
  <si>
    <t>4137</t>
  </si>
  <si>
    <t>4217</t>
  </si>
  <si>
    <t>4267</t>
  </si>
  <si>
    <t>4307</t>
  </si>
  <si>
    <t>4309</t>
  </si>
  <si>
    <t>4357</t>
  </si>
  <si>
    <t>4379</t>
  </si>
  <si>
    <t>4409</t>
  </si>
  <si>
    <t>4447</t>
  </si>
  <si>
    <t>6067</t>
  </si>
  <si>
    <t>Wydatki osobowe niezaliczone do wynagrodzeń</t>
  </si>
  <si>
    <t>Świadczenia społeczne</t>
  </si>
  <si>
    <t>Wynagrodzenia osobowe pracowników</t>
  </si>
  <si>
    <t>Składki ZUS</t>
  </si>
  <si>
    <t>Zakup usług dostępu do internetu</t>
  </si>
  <si>
    <t>Opłaty z tytułu zakupu usług telekomunikacyjnych świadczonych w stacjonarnej publicznej sieci telefonicznej</t>
  </si>
  <si>
    <t>Opłaty za administrowanie i czynsze za budynki,lokale i pomieszczenia garażowe</t>
  </si>
  <si>
    <t>Odpis na zakł. Fundusz Świadczeń Socjalnych</t>
  </si>
  <si>
    <t>Zkupy inwestycyjne-zakup kopiarki</t>
  </si>
  <si>
    <t>2007</t>
  </si>
  <si>
    <t>2009</t>
  </si>
  <si>
    <t>Gimnazja</t>
  </si>
  <si>
    <t>6050</t>
  </si>
  <si>
    <t xml:space="preserve">Budowa ogrodzenia </t>
  </si>
  <si>
    <t>600</t>
  </si>
  <si>
    <t>60016</t>
  </si>
  <si>
    <t>Budowa ul. Polna Kasztanowa w tym 229.000 roboty budowlane</t>
  </si>
  <si>
    <t>6260</t>
  </si>
  <si>
    <t>4300</t>
  </si>
  <si>
    <t>Budowa obwodnicy Jezioran</t>
  </si>
  <si>
    <t>6057</t>
  </si>
  <si>
    <t>Drogi gminne</t>
  </si>
  <si>
    <t>Rozbudowa i wyposażenie w sprzęt i pomoce dydaktyczne i naukowe</t>
  </si>
  <si>
    <t>70005</t>
  </si>
  <si>
    <t>700</t>
  </si>
  <si>
    <t>Rewitalizacja Jezioran</t>
  </si>
  <si>
    <t>Gospodarka gruntami i nieruchomościami</t>
  </si>
  <si>
    <t>92601</t>
  </si>
  <si>
    <t>Budowa i wyposażenie boiska w Potrytach</t>
  </si>
  <si>
    <t>Budowa i wyposażenie boiska w Radostowie</t>
  </si>
  <si>
    <t>Budowa i wyposażenie boista w Wójówku</t>
  </si>
  <si>
    <t>Budowa i wyposażenie boiska w Jezioranach</t>
  </si>
  <si>
    <t>Obiekty sportowe</t>
  </si>
  <si>
    <t>6297</t>
  </si>
  <si>
    <t>Szkoły zawodowe</t>
  </si>
  <si>
    <t>Ochrona powietrza atmosferycznego i klimatu</t>
  </si>
  <si>
    <t xml:space="preserve">Budowa obwodnicy Jezioran, w tym : </t>
  </si>
  <si>
    <t>KULTURA I OCHRONA DZIEDZICTWA NARODOWEGO</t>
  </si>
  <si>
    <t>KULTURA FIZYCZNA I SPORT</t>
  </si>
  <si>
    <t xml:space="preserve">POZOSTAŁE ZADANIA W ZAKRESIE POLITYKI SPOŁECZNEJ </t>
  </si>
  <si>
    <t>TRANSPORT I ŁĄCZNOŚĆ</t>
  </si>
  <si>
    <t xml:space="preserve">GOSPODARKA KOMUNALNA I OCHRONA ŚRODOWISKA </t>
  </si>
  <si>
    <t xml:space="preserve">Razem dochody    gminy </t>
  </si>
  <si>
    <t xml:space="preserve">Dotacje otrzymane z funduszy celowych na finansowanie lub dofinansowanie kosztów realizacji inwestycji i zakupów inwestycyjnych jednostek sektora finansów publicznych </t>
  </si>
  <si>
    <t>Środki na dofinansowanie własnych inwestycji gmin pozyskane z innych źródeł</t>
  </si>
  <si>
    <t xml:space="preserve">Dotacje rozwojowe4 oraz środki na finansowanie Wspólnej Polityki Rolnej </t>
  </si>
  <si>
    <t xml:space="preserve">GOSPODARKA MIESZKANIOWA </t>
  </si>
  <si>
    <t>Realizacja  w ramach Programu KAPITAŁ LUDZKI:</t>
  </si>
  <si>
    <t xml:space="preserve">OCHRONA ZDROWIA </t>
  </si>
  <si>
    <t>Przeciwdziałanie alkoholizmowi</t>
  </si>
  <si>
    <t>2820</t>
  </si>
  <si>
    <t>Dotacja celowa z budżetu na finansowanie lub dofinansowanie  zadań  zleconych do realizacji stowarzyszeniom</t>
  </si>
  <si>
    <t>2830</t>
  </si>
  <si>
    <t xml:space="preserve">Dotacja celowa z budżetu na finansowanie lub dofinansowanie zadań zleconych do realizacji pozostałym jednostkom niezaliczonym do sektora finansów publicznych </t>
  </si>
  <si>
    <t>4170</t>
  </si>
  <si>
    <t>Wynagrodzenmia bezosobowe</t>
  </si>
  <si>
    <t>4220</t>
  </si>
  <si>
    <t xml:space="preserve">Zakup środków żywności </t>
  </si>
  <si>
    <t xml:space="preserve">Zakup usług pozostałych </t>
  </si>
  <si>
    <t>w tym : WFOGR - droga gminna Polkajmy Prosity</t>
  </si>
  <si>
    <t>Rok 2012</t>
  </si>
  <si>
    <t xml:space="preserve">ZBIORCZO WYDATKI GMINY </t>
  </si>
  <si>
    <t xml:space="preserve"> w tym wydatki majątkowe </t>
  </si>
  <si>
    <t xml:space="preserve">                             bieżące</t>
  </si>
  <si>
    <t>Zakup usług pozostałych-zobow.2010 -75.000+ zwalczanie śliskości 20.000</t>
  </si>
  <si>
    <t>Przebudowa drogi gminnej Polkajmy Bartniki w tym WFOGRiL  70.000</t>
  </si>
  <si>
    <t xml:space="preserve">Przebudowa ul. Wolności -ZOGJO(materiały zakupione w 2010r) </t>
  </si>
  <si>
    <t>4210</t>
  </si>
  <si>
    <t>4270</t>
  </si>
  <si>
    <t>Szkoły Podstawowe</t>
  </si>
  <si>
    <t>Przedszkola publiczne</t>
  </si>
  <si>
    <t>Zakup usług remontowych</t>
  </si>
  <si>
    <t>4330</t>
  </si>
  <si>
    <t>Przedszkola specjalne</t>
  </si>
  <si>
    <t>Zakup usług przez jst od innych jst</t>
  </si>
  <si>
    <t>750</t>
  </si>
  <si>
    <t>75023</t>
  </si>
  <si>
    <t>4570</t>
  </si>
  <si>
    <t>4680</t>
  </si>
  <si>
    <t>ADMINISTRACJA PUBLICZNA</t>
  </si>
  <si>
    <t>Urzędy gminy</t>
  </si>
  <si>
    <t>Odsetki od nietermiowych wpłat z tytułu podatków i opłat</t>
  </si>
  <si>
    <t>Odsetki od nieterminowych wpłat podatku od towarów i usług</t>
  </si>
  <si>
    <t>010</t>
  </si>
  <si>
    <t>01010</t>
  </si>
  <si>
    <t>4520</t>
  </si>
  <si>
    <t>ROLNICTWO I ŁOWIECTWO</t>
  </si>
  <si>
    <t>Infrastruktura wodociągowa  i sanitacyjna wsi</t>
  </si>
  <si>
    <t>Opłaty na rzecz budżetów jst</t>
  </si>
  <si>
    <t>Wydatki na zakup i objęcie akacji, wniesienie wkładów do spółek prawa handlowego...</t>
  </si>
  <si>
    <t>Gospodarka odpadami</t>
  </si>
  <si>
    <t>92605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</si>
  <si>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</si>
  <si>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</si>
  <si>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>75095</t>
  </si>
  <si>
    <t>4010</t>
  </si>
  <si>
    <t>4040</t>
  </si>
  <si>
    <t>Budowa kanalizacji sanitarnej grawitacyjnej I tocznej wraz z przepompowni I studnią rozprężną odcinek Wójtówko przepompownia scieków Kalis zbiornik bezodpływowy w tym ANR 402.800</t>
  </si>
  <si>
    <t>6290</t>
  </si>
  <si>
    <t>Modernizacja lokalu przy ul. Pieniężnego i Pl. Jedności Narodowej</t>
  </si>
  <si>
    <t>60013</t>
  </si>
  <si>
    <t>Przebudowa chodnika ul. Kajki</t>
  </si>
  <si>
    <t>Budowa chodnia w Radostowie</t>
  </si>
  <si>
    <t>Drogi wojewódzkie</t>
  </si>
  <si>
    <t>Budowa wodociagu Kramarzewo</t>
  </si>
  <si>
    <t>6060</t>
  </si>
  <si>
    <t>Wydatki na zakupy inwestycyjne</t>
  </si>
  <si>
    <t>754</t>
  </si>
  <si>
    <t>75412</t>
  </si>
  <si>
    <t>BEZPIECZEŃSTWO PUBLICZNE I OCHRONA PRZECIWPOŻAROWA</t>
  </si>
  <si>
    <t>Ochotnicze Straże Pożarne</t>
  </si>
  <si>
    <t>Wynagrodzenia bezosobowe</t>
  </si>
  <si>
    <t xml:space="preserve">Zakup materiałów i wyposażenia </t>
  </si>
  <si>
    <t xml:space="preserve">Wynagrodzenie osobowe pracowników </t>
  </si>
  <si>
    <t>4110</t>
  </si>
  <si>
    <t xml:space="preserve">Skladki na ubezpieczenia społeczne </t>
  </si>
  <si>
    <t>758</t>
  </si>
  <si>
    <t>75818</t>
  </si>
  <si>
    <t xml:space="preserve">RÓŻNE ROZLICZENIA </t>
  </si>
  <si>
    <t>Rezerwy ogólne i celowe</t>
  </si>
  <si>
    <t>4810</t>
  </si>
  <si>
    <t xml:space="preserve">ogólna </t>
  </si>
  <si>
    <t>Rezerwy</t>
  </si>
  <si>
    <t xml:space="preserve">na zarządzanie kryzysowe </t>
  </si>
  <si>
    <t xml:space="preserve">inne  celowe </t>
  </si>
  <si>
    <t>Zespoły obsługi ekonomiczno-administracyjnej szkół</t>
  </si>
  <si>
    <t>Licea ogólnokształcące</t>
  </si>
  <si>
    <t xml:space="preserve">POMOC SPOŁECZNA </t>
  </si>
  <si>
    <t xml:space="preserve">Domy pomocy społecznej </t>
  </si>
  <si>
    <t xml:space="preserve"> za obce urządzenie w pasie drogi powiatowej, wojew wprowadzone przy kanalizowaniu  wsi realizowanym przez gminę  </t>
  </si>
  <si>
    <t xml:space="preserve"> za obce urządzenie w pasie drogi powiatowej, wojew wprowadzone przy wodociągowaniu  wsi realizowanym przez gminę  </t>
  </si>
  <si>
    <t xml:space="preserve">Licea profil;owane </t>
  </si>
  <si>
    <t xml:space="preserve">wydatki majatkowe </t>
  </si>
  <si>
    <t>wydatki bieżące</t>
  </si>
  <si>
    <t xml:space="preserve">wydatki majątkowe </t>
  </si>
  <si>
    <t>wydatki  majątkowe</t>
  </si>
  <si>
    <t>wydatki bieżace</t>
  </si>
  <si>
    <t xml:space="preserve">w wydatkach bieżących KAPITAŁ LUDZKI </t>
  </si>
  <si>
    <t>ZWIK- wydatki niekwalifikowane  wkład własny( niezrealizowane w 2010r)budowa kanalizacji Tłokowo</t>
  </si>
  <si>
    <t xml:space="preserve">Dotacje rozwojowe oraz środki na finansowanie Wspólnej Polityki Rolnej </t>
  </si>
  <si>
    <t>Zakup usług przez jst od jst</t>
  </si>
  <si>
    <t xml:space="preserve">w wydatkach majątkowych KAPITAŁ LUDZKI </t>
  </si>
  <si>
    <t xml:space="preserve">KS Kalis z  ANR </t>
  </si>
  <si>
    <t xml:space="preserve">                           Suma  majątk+ bież</t>
  </si>
  <si>
    <t xml:space="preserve">ZBIORCZO WYDATKI GMINY MAJĄTKOWE </t>
  </si>
  <si>
    <t xml:space="preserve">                                                      BIEŻĄCE</t>
  </si>
  <si>
    <t>w tym dochody majątkowe</t>
  </si>
  <si>
    <t xml:space="preserve">           dochody  bieżące</t>
  </si>
  <si>
    <t xml:space="preserve">DEFICYT </t>
  </si>
  <si>
    <t xml:space="preserve">ZBIORCZO DOCHODY GMINY </t>
  </si>
  <si>
    <t xml:space="preserve">Zbiorczo dochody  majątkowe </t>
  </si>
  <si>
    <t>Zbiorczo  dochody bieżące</t>
  </si>
  <si>
    <t>75421</t>
  </si>
  <si>
    <t>Zarzadzanie kryzysowe</t>
  </si>
  <si>
    <t xml:space="preserve">Wynagrodzenia agencyjno-prowizyjne </t>
  </si>
  <si>
    <t>6228</t>
  </si>
  <si>
    <t>4100</t>
  </si>
  <si>
    <t xml:space="preserve">Składki na ubezpieczenie społeczne </t>
  </si>
  <si>
    <t>6220</t>
  </si>
  <si>
    <r>
      <t xml:space="preserve">Budowa systemu ciepłowniczego z kotłownią na biomasę, </t>
    </r>
    <r>
      <rPr>
        <b/>
        <sz val="14"/>
        <rFont val="Times New Roman"/>
        <family val="1"/>
      </rPr>
      <t xml:space="preserve">w tym : </t>
    </r>
  </si>
  <si>
    <t>zakup wyposażenia dla MOK</t>
  </si>
  <si>
    <t xml:space="preserve">modernizacja świetlicy w Kikitach </t>
  </si>
  <si>
    <t>budowa świetlicy w Kiersztanowie</t>
  </si>
  <si>
    <t>wykonanie instalacji wod kan w świetlicy Kiersztanowo</t>
  </si>
  <si>
    <t xml:space="preserve">modernizacja  swietlic w Studziance  i  Piszewie </t>
  </si>
  <si>
    <t xml:space="preserve">zakup wyposażenia dla MOK </t>
  </si>
  <si>
    <t xml:space="preserve">Biblioteki </t>
  </si>
  <si>
    <t>2480</t>
  </si>
  <si>
    <t>Dotacja podmiotowa dla samorzadowej instytucji kultury</t>
  </si>
  <si>
    <t>92116</t>
  </si>
  <si>
    <t xml:space="preserve">Gospodarka gruntami i nieruchomościami </t>
  </si>
  <si>
    <t>6298</t>
  </si>
  <si>
    <t>Dotacje celowe otrzymane z powiatu na inwestycje  realizowane na podstawie porozumień  miedzy  jst</t>
  </si>
  <si>
    <t xml:space="preserve">Ośrodki wsparcia </t>
  </si>
  <si>
    <t xml:space="preserve">Ośrodki pomocy społecznej </t>
  </si>
  <si>
    <t>Wykup sieci wodociagowych  (Derc)P. K</t>
  </si>
  <si>
    <t>Wykup sieci J-ny  ul.       P.Ko</t>
  </si>
  <si>
    <t>podw. Wynagrodzenie dla mechaników z tyt. wyższych obowiązków</t>
  </si>
  <si>
    <t>Budowa kanalizacji Tłokowo  projekt zamienny</t>
  </si>
  <si>
    <t>Kino na MOK</t>
  </si>
  <si>
    <t>92695</t>
  </si>
  <si>
    <t>Odbudowa dachu  z mieszkaniem na poddaszu przy ul. Kajki 56 - dokumentacja</t>
  </si>
  <si>
    <t>0830</t>
  </si>
  <si>
    <t>757</t>
  </si>
  <si>
    <t>75702</t>
  </si>
  <si>
    <t>8070</t>
  </si>
  <si>
    <t>4120</t>
  </si>
  <si>
    <t>756</t>
  </si>
  <si>
    <t>75647</t>
  </si>
  <si>
    <t xml:space="preserve">Sklładki na ubezpieczenia społeczne </t>
  </si>
  <si>
    <t xml:space="preserve">Składki na Fundusz Pracy </t>
  </si>
  <si>
    <t>Wynagrodzenia  bezosobowe</t>
  </si>
  <si>
    <t xml:space="preserve">DOCHODY od osób prawnych , od osób fizycznych i od jednostek nieposiadających osobowości prawnej  oraz wydatki związane z ich poborem  </t>
  </si>
  <si>
    <t>Pobór podatków, opłat i niepodatkowych  należności budżetowych (roznoszenie nakazów)</t>
  </si>
  <si>
    <t>OBSŁUGA DŁUGU PUBLICZNEGO</t>
  </si>
  <si>
    <t>Obsługa papierów wartościowych ,kredytów i pożyczek  jst</t>
  </si>
  <si>
    <t xml:space="preserve">Odsetki i dyskonto od skarbowych papierów wartościowych, kredytów i pożyczek związanych z obsługą długu krajowego </t>
  </si>
  <si>
    <t xml:space="preserve">KULTURA FIZYCZNA I SPORT </t>
  </si>
  <si>
    <t xml:space="preserve">Wpływy z usług </t>
  </si>
  <si>
    <t xml:space="preserve">Razem dochody bieżące-wydatki bieżące </t>
  </si>
  <si>
    <t>Razem dochody majątkowe-wydatki majątkowe</t>
  </si>
  <si>
    <t>Ciąg rekreacyjno-spacerowy FOSA</t>
  </si>
  <si>
    <t xml:space="preserve">Wydatki inwestycyjne jednostek budżetowych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</si>
</sst>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Arial"/>
      <family val="0"/>
    </font>
    <font>
      <i/>
      <sz val="8"/>
      <name val="Arial"/>
      <family val="2"/>
    </font>
    <font>
      <b/>
      <sz val="14"/>
      <name val="Times New Roman"/>
      <family val="1"/>
    </font>
    <font>
      <b/>
      <i/>
      <sz val="11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1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49" fontId="4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1" fillId="0" borderId="10" xfId="52" applyFont="1" applyBorder="1" applyAlignment="1">
      <alignment horizontal="left" vertical="top" wrapText="1"/>
      <protection/>
    </xf>
    <xf numFmtId="49" fontId="12" fillId="0" borderId="11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" fontId="13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4" fontId="17" fillId="0" borderId="10" xfId="0" applyNumberFormat="1" applyFont="1" applyBorder="1" applyAlignment="1">
      <alignment vertical="top" wrapText="1"/>
    </xf>
    <xf numFmtId="0" fontId="17" fillId="0" borderId="10" xfId="52" applyFont="1" applyBorder="1" applyAlignment="1">
      <alignment horizontal="left" vertical="top" wrapText="1"/>
      <protection/>
    </xf>
    <xf numFmtId="0" fontId="17" fillId="0" borderId="10" xfId="52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0" xfId="52" applyFont="1" applyBorder="1" applyAlignment="1">
      <alignment horizontal="left" vertical="top" wrapText="1"/>
      <protection/>
    </xf>
    <xf numFmtId="0" fontId="17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8" fillId="0" borderId="13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14" fillId="0" borderId="10" xfId="52" applyFont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1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2" fillId="0" borderId="1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6" fillId="0" borderId="10" xfId="0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1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4" fontId="16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49" fontId="12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 vertical="top" wrapText="1"/>
    </xf>
    <xf numFmtId="4" fontId="17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2" fillId="0" borderId="11" xfId="0" applyFont="1" applyBorder="1" applyAlignment="1">
      <alignment vertical="top"/>
    </xf>
    <xf numFmtId="49" fontId="4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12" fillId="0" borderId="12" xfId="0" applyNumberFormat="1" applyFont="1" applyBorder="1" applyAlignment="1">
      <alignment vertical="top" wrapText="1"/>
    </xf>
    <xf numFmtId="49" fontId="12" fillId="0" borderId="13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vertical="top" wrapText="1"/>
    </xf>
    <xf numFmtId="49" fontId="12" fillId="0" borderId="13" xfId="0" applyNumberFormat="1" applyFont="1" applyBorder="1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view="pageLayout" zoomScaleSheetLayoutView="100" workbookViewId="0" topLeftCell="A1">
      <selection activeCell="G76" sqref="G76"/>
    </sheetView>
  </sheetViews>
  <sheetFormatPr defaultColWidth="9.140625" defaultRowHeight="12.75"/>
  <cols>
    <col min="1" max="1" width="6.28125" style="15" customWidth="1"/>
    <col min="2" max="2" width="6.00390625" style="15" customWidth="1"/>
    <col min="3" max="3" width="4.8515625" style="15" customWidth="1"/>
    <col min="4" max="4" width="32.00390625" style="19" customWidth="1"/>
    <col min="5" max="5" width="11.421875" style="0" customWidth="1"/>
    <col min="6" max="6" width="12.28125" style="0" bestFit="1" customWidth="1"/>
    <col min="7" max="7" width="14.421875" style="0" bestFit="1" customWidth="1"/>
    <col min="8" max="8" width="11.7109375" style="0" bestFit="1" customWidth="1"/>
  </cols>
  <sheetData>
    <row r="1" spans="1:8" ht="10.5" customHeight="1">
      <c r="A1" s="9" t="s">
        <v>0</v>
      </c>
      <c r="B1" s="9" t="s">
        <v>1</v>
      </c>
      <c r="C1" s="9" t="s">
        <v>2</v>
      </c>
      <c r="D1" s="5" t="s">
        <v>3</v>
      </c>
      <c r="E1" s="10" t="s">
        <v>4</v>
      </c>
      <c r="F1" s="10" t="s">
        <v>5</v>
      </c>
      <c r="G1" s="10" t="s">
        <v>6</v>
      </c>
      <c r="H1" s="85" t="s">
        <v>112</v>
      </c>
    </row>
    <row r="2" spans="1:8" s="33" customFormat="1" ht="19.5" customHeight="1">
      <c r="A2" s="166" t="s">
        <v>135</v>
      </c>
      <c r="B2" s="30"/>
      <c r="C2" s="30"/>
      <c r="D2" s="24" t="s">
        <v>138</v>
      </c>
      <c r="E2" s="32">
        <f>E5</f>
        <v>100</v>
      </c>
      <c r="F2" s="32">
        <f>F5</f>
        <v>17862</v>
      </c>
      <c r="G2" s="32">
        <f>G5</f>
        <v>17962</v>
      </c>
      <c r="H2" s="99"/>
    </row>
    <row r="3" spans="1:8" s="33" customFormat="1" ht="11.25" customHeight="1">
      <c r="A3" s="167"/>
      <c r="B3" s="30"/>
      <c r="C3" s="30"/>
      <c r="D3" s="116" t="s">
        <v>186</v>
      </c>
      <c r="E3" s="127">
        <f>E8+E10</f>
        <v>0</v>
      </c>
      <c r="F3" s="127">
        <f>F8+F10</f>
        <v>12250</v>
      </c>
      <c r="G3" s="127">
        <f>G8+G10</f>
        <v>12250</v>
      </c>
      <c r="H3" s="99"/>
    </row>
    <row r="4" spans="1:8" s="33" customFormat="1" ht="9.75" customHeight="1">
      <c r="A4" s="167"/>
      <c r="B4" s="30"/>
      <c r="C4" s="30"/>
      <c r="D4" s="117" t="s">
        <v>188</v>
      </c>
      <c r="E4" s="127">
        <f>E6</f>
        <v>100</v>
      </c>
      <c r="F4" s="127">
        <f>F6</f>
        <v>5612</v>
      </c>
      <c r="G4" s="127">
        <f>G6</f>
        <v>5712</v>
      </c>
      <c r="H4" s="99"/>
    </row>
    <row r="5" spans="1:8" ht="17.25" customHeight="1">
      <c r="A5" s="141"/>
      <c r="B5" s="20" t="s">
        <v>136</v>
      </c>
      <c r="C5" s="20"/>
      <c r="D5" s="24" t="s">
        <v>139</v>
      </c>
      <c r="E5" s="10">
        <f>E6+E8+E10</f>
        <v>100</v>
      </c>
      <c r="F5" s="10">
        <f>F6+F8+F10</f>
        <v>17862</v>
      </c>
      <c r="G5" s="10">
        <f>G6+G8+G10</f>
        <v>17962</v>
      </c>
      <c r="H5" s="85"/>
    </row>
    <row r="6" spans="1:8" ht="11.25" customHeight="1">
      <c r="A6" s="141"/>
      <c r="B6" s="20"/>
      <c r="C6" s="20" t="s">
        <v>137</v>
      </c>
      <c r="D6" s="5" t="s">
        <v>140</v>
      </c>
      <c r="E6" s="10">
        <f>E7</f>
        <v>100</v>
      </c>
      <c r="F6" s="10">
        <f>F7</f>
        <v>5612</v>
      </c>
      <c r="G6" s="10">
        <f>G7</f>
        <v>5712</v>
      </c>
      <c r="H6" s="85"/>
    </row>
    <row r="7" spans="1:8" ht="21.75" customHeight="1">
      <c r="A7" s="141"/>
      <c r="B7" s="20"/>
      <c r="C7" s="20"/>
      <c r="D7" s="63" t="s">
        <v>182</v>
      </c>
      <c r="E7" s="65">
        <v>100</v>
      </c>
      <c r="F7" s="65">
        <v>5612</v>
      </c>
      <c r="G7" s="65">
        <f>E7+F7</f>
        <v>5712</v>
      </c>
      <c r="H7" s="85"/>
    </row>
    <row r="8" spans="1:8" ht="12.75" customHeight="1">
      <c r="A8" s="141"/>
      <c r="B8" s="20"/>
      <c r="C8" s="20" t="s">
        <v>64</v>
      </c>
      <c r="D8" s="16" t="s">
        <v>30</v>
      </c>
      <c r="E8" s="10">
        <f>E9</f>
        <v>0</v>
      </c>
      <c r="F8" s="10">
        <f>F9</f>
        <v>250</v>
      </c>
      <c r="G8" s="10">
        <f>G9</f>
        <v>250</v>
      </c>
      <c r="H8" s="85"/>
    </row>
    <row r="9" spans="1:8" ht="11.25" customHeight="1">
      <c r="A9" s="141"/>
      <c r="B9" s="20"/>
      <c r="C9" s="20"/>
      <c r="D9" s="5" t="s">
        <v>156</v>
      </c>
      <c r="E9" s="10"/>
      <c r="F9" s="10">
        <v>250</v>
      </c>
      <c r="G9" s="10">
        <f>E9+F9</f>
        <v>250</v>
      </c>
      <c r="H9" s="85"/>
    </row>
    <row r="10" spans="1:8" ht="9.75" customHeight="1">
      <c r="A10" s="141"/>
      <c r="B10" s="20"/>
      <c r="C10" s="20" t="s">
        <v>157</v>
      </c>
      <c r="D10" s="5" t="s">
        <v>158</v>
      </c>
      <c r="E10" s="10">
        <f>E11</f>
        <v>0</v>
      </c>
      <c r="F10" s="10">
        <f>F11</f>
        <v>12000</v>
      </c>
      <c r="G10" s="10">
        <f>G11</f>
        <v>12000</v>
      </c>
      <c r="H10" s="85"/>
    </row>
    <row r="11" spans="1:8" ht="11.25" customHeight="1">
      <c r="A11" s="142"/>
      <c r="B11" s="20"/>
      <c r="C11" s="20"/>
      <c r="D11" s="63" t="s">
        <v>227</v>
      </c>
      <c r="E11" s="65"/>
      <c r="F11" s="65">
        <v>12000</v>
      </c>
      <c r="G11" s="65">
        <f>E11+F11</f>
        <v>12000</v>
      </c>
      <c r="H11" s="85"/>
    </row>
    <row r="12" spans="1:8" s="33" customFormat="1" ht="12.75">
      <c r="A12" s="150" t="s">
        <v>66</v>
      </c>
      <c r="B12" s="30"/>
      <c r="C12" s="30"/>
      <c r="D12" s="54" t="s">
        <v>92</v>
      </c>
      <c r="E12" s="55">
        <f>E19+E15</f>
        <v>213028</v>
      </c>
      <c r="F12" s="55">
        <f>F19+F15</f>
        <v>517565</v>
      </c>
      <c r="G12" s="55">
        <f>G19+G15</f>
        <v>730593</v>
      </c>
      <c r="H12" s="87"/>
    </row>
    <row r="13" spans="1:8" s="33" customFormat="1" ht="12.75">
      <c r="A13" s="151"/>
      <c r="B13" s="104"/>
      <c r="C13" s="30"/>
      <c r="D13" s="63" t="s">
        <v>186</v>
      </c>
      <c r="E13" s="65">
        <f>E16+E21+E26+E28</f>
        <v>83028</v>
      </c>
      <c r="F13" s="65">
        <f>F16+F21+F26+F28</f>
        <v>422565</v>
      </c>
      <c r="G13" s="65">
        <f>G16+G21+G26+G28</f>
        <v>505593</v>
      </c>
      <c r="H13" s="87"/>
    </row>
    <row r="14" spans="1:8" s="33" customFormat="1" ht="12.75">
      <c r="A14" s="151"/>
      <c r="B14" s="104"/>
      <c r="C14" s="30"/>
      <c r="D14" s="63" t="s">
        <v>185</v>
      </c>
      <c r="E14" s="65">
        <f>E20</f>
        <v>130000</v>
      </c>
      <c r="F14" s="65">
        <f>F20</f>
        <v>95000</v>
      </c>
      <c r="G14" s="65">
        <f>G20</f>
        <v>225000</v>
      </c>
      <c r="H14" s="87"/>
    </row>
    <row r="15" spans="1:8" s="33" customFormat="1" ht="12.75">
      <c r="A15" s="151"/>
      <c r="B15" s="104" t="s">
        <v>152</v>
      </c>
      <c r="C15" s="30"/>
      <c r="D15" s="54" t="s">
        <v>155</v>
      </c>
      <c r="E15" s="55">
        <f>E16</f>
        <v>0</v>
      </c>
      <c r="F15" s="55">
        <f>F16</f>
        <v>565</v>
      </c>
      <c r="G15" s="55">
        <f>G16</f>
        <v>565</v>
      </c>
      <c r="H15" s="87"/>
    </row>
    <row r="16" spans="1:8" s="33" customFormat="1" ht="12.75">
      <c r="A16" s="151"/>
      <c r="B16" s="104"/>
      <c r="C16" s="30" t="s">
        <v>64</v>
      </c>
      <c r="D16" s="16" t="s">
        <v>30</v>
      </c>
      <c r="E16" s="32">
        <f>E17+E18</f>
        <v>0</v>
      </c>
      <c r="F16" s="32">
        <f>F17+F18</f>
        <v>565</v>
      </c>
      <c r="G16" s="32">
        <f>G17+G18</f>
        <v>565</v>
      </c>
      <c r="H16" s="87"/>
    </row>
    <row r="17" spans="1:8" s="98" customFormat="1" ht="12.75">
      <c r="A17" s="151"/>
      <c r="B17" s="104"/>
      <c r="C17" s="30"/>
      <c r="D17" s="57" t="s">
        <v>153</v>
      </c>
      <c r="E17" s="58"/>
      <c r="F17" s="58">
        <v>95</v>
      </c>
      <c r="G17" s="58">
        <f>E17+F17</f>
        <v>95</v>
      </c>
      <c r="H17" s="97"/>
    </row>
    <row r="18" spans="1:8" s="98" customFormat="1" ht="12.75">
      <c r="A18" s="151"/>
      <c r="B18" s="104"/>
      <c r="C18" s="30"/>
      <c r="D18" s="57" t="s">
        <v>154</v>
      </c>
      <c r="E18" s="58"/>
      <c r="F18" s="58">
        <v>470</v>
      </c>
      <c r="G18" s="58">
        <f>E18+F18</f>
        <v>470</v>
      </c>
      <c r="H18" s="97"/>
    </row>
    <row r="19" spans="1:8" s="33" customFormat="1" ht="12.75">
      <c r="A19" s="151"/>
      <c r="B19" s="150" t="s">
        <v>67</v>
      </c>
      <c r="C19" s="30"/>
      <c r="D19" s="54" t="s">
        <v>73</v>
      </c>
      <c r="E19" s="55">
        <f>E21+E20+E26+E28</f>
        <v>213028</v>
      </c>
      <c r="F19" s="55">
        <f>F21+F20+F26+F28</f>
        <v>517000</v>
      </c>
      <c r="G19" s="55">
        <f>G21+G20+G26+G28</f>
        <v>730028</v>
      </c>
      <c r="H19" s="87"/>
    </row>
    <row r="20" spans="1:8" s="33" customFormat="1" ht="21" customHeight="1">
      <c r="A20" s="151"/>
      <c r="B20" s="151"/>
      <c r="C20" s="30" t="s">
        <v>70</v>
      </c>
      <c r="D20" s="1" t="s">
        <v>116</v>
      </c>
      <c r="E20" s="32">
        <v>130000</v>
      </c>
      <c r="F20" s="32">
        <v>95000</v>
      </c>
      <c r="G20" s="32">
        <f>E20+F20</f>
        <v>225000</v>
      </c>
      <c r="H20" s="87"/>
    </row>
    <row r="21" spans="1:8" s="33" customFormat="1" ht="12.75">
      <c r="A21" s="151"/>
      <c r="B21" s="151"/>
      <c r="C21" s="153" t="s">
        <v>64</v>
      </c>
      <c r="D21" s="16" t="s">
        <v>30</v>
      </c>
      <c r="E21" s="32">
        <f>E22+E23+E24+E25</f>
        <v>83028</v>
      </c>
      <c r="F21" s="32">
        <f>F22+F23+F24+F25</f>
        <v>338972</v>
      </c>
      <c r="G21" s="32">
        <f>G22+G23+G24+G25</f>
        <v>422000</v>
      </c>
      <c r="H21" s="87"/>
    </row>
    <row r="22" spans="1:8" s="33" customFormat="1" ht="22.5">
      <c r="A22" s="151"/>
      <c r="B22" s="151"/>
      <c r="C22" s="154"/>
      <c r="D22" s="62" t="s">
        <v>68</v>
      </c>
      <c r="E22" s="64"/>
      <c r="F22" s="64">
        <v>250000</v>
      </c>
      <c r="G22" s="64">
        <f>E22+F22</f>
        <v>250000</v>
      </c>
      <c r="H22" s="87"/>
    </row>
    <row r="23" spans="1:8" s="33" customFormat="1" ht="22.5">
      <c r="A23" s="151"/>
      <c r="B23" s="151"/>
      <c r="C23" s="154"/>
      <c r="D23" s="63" t="s">
        <v>117</v>
      </c>
      <c r="E23" s="56"/>
      <c r="F23" s="65">
        <v>142000</v>
      </c>
      <c r="G23" s="65">
        <f>E23+F23</f>
        <v>142000</v>
      </c>
      <c r="H23" s="87"/>
    </row>
    <row r="24" spans="1:8" s="33" customFormat="1" ht="22.5">
      <c r="A24" s="151"/>
      <c r="B24" s="151"/>
      <c r="C24" s="154"/>
      <c r="D24" s="63" t="s">
        <v>118</v>
      </c>
      <c r="E24" s="65"/>
      <c r="F24" s="65">
        <v>30000</v>
      </c>
      <c r="G24" s="65">
        <f>E24+F24</f>
        <v>30000</v>
      </c>
      <c r="H24" s="87"/>
    </row>
    <row r="25" spans="1:8" s="33" customFormat="1" ht="12.75">
      <c r="A25" s="151"/>
      <c r="B25" s="151"/>
      <c r="C25" s="155"/>
      <c r="D25" s="63" t="s">
        <v>71</v>
      </c>
      <c r="E25" s="65">
        <v>83028</v>
      </c>
      <c r="F25" s="65">
        <v>-83028</v>
      </c>
      <c r="G25" s="65"/>
      <c r="H25" s="87"/>
    </row>
    <row r="26" spans="1:8" s="33" customFormat="1" ht="12.75">
      <c r="A26" s="151"/>
      <c r="B26" s="151"/>
      <c r="C26" s="153" t="s">
        <v>72</v>
      </c>
      <c r="D26" s="16" t="s">
        <v>30</v>
      </c>
      <c r="E26" s="32">
        <f>E27</f>
        <v>0</v>
      </c>
      <c r="F26" s="32">
        <f>F27</f>
        <v>50000</v>
      </c>
      <c r="G26" s="32">
        <f>G27</f>
        <v>50000</v>
      </c>
      <c r="H26" s="87"/>
    </row>
    <row r="27" spans="1:8" s="33" customFormat="1" ht="12.75">
      <c r="A27" s="151"/>
      <c r="B27" s="151"/>
      <c r="C27" s="155"/>
      <c r="D27" s="63" t="s">
        <v>88</v>
      </c>
      <c r="E27" s="65"/>
      <c r="F27" s="65">
        <v>50000</v>
      </c>
      <c r="G27" s="65">
        <f>E27+F27</f>
        <v>50000</v>
      </c>
      <c r="H27" s="80"/>
    </row>
    <row r="28" spans="1:8" s="33" customFormat="1" ht="12.75">
      <c r="A28" s="151"/>
      <c r="B28" s="151"/>
      <c r="C28" s="153" t="s">
        <v>19</v>
      </c>
      <c r="D28" s="16" t="s">
        <v>30</v>
      </c>
      <c r="E28" s="32">
        <f>E29</f>
        <v>0</v>
      </c>
      <c r="F28" s="32">
        <f>F29</f>
        <v>33028</v>
      </c>
      <c r="G28" s="32">
        <f>G29</f>
        <v>33028</v>
      </c>
      <c r="H28" s="87"/>
    </row>
    <row r="29" spans="1:8" s="33" customFormat="1" ht="12.75">
      <c r="A29" s="152"/>
      <c r="B29" s="152"/>
      <c r="C29" s="155"/>
      <c r="D29" s="57" t="s">
        <v>71</v>
      </c>
      <c r="E29" s="58"/>
      <c r="F29" s="58">
        <v>33028</v>
      </c>
      <c r="G29" s="58">
        <f>E29+F29</f>
        <v>33028</v>
      </c>
      <c r="H29" s="87"/>
    </row>
    <row r="30" spans="1:8" s="3" customFormat="1" ht="12.75">
      <c r="A30" s="150" t="s">
        <v>76</v>
      </c>
      <c r="B30" s="40"/>
      <c r="C30" s="40"/>
      <c r="D30" s="41" t="s">
        <v>98</v>
      </c>
      <c r="E30" s="42">
        <f>E32</f>
        <v>961800</v>
      </c>
      <c r="F30" s="42">
        <f>F32</f>
        <v>42000</v>
      </c>
      <c r="G30" s="42">
        <f>G32</f>
        <v>1003800</v>
      </c>
      <c r="H30" s="88"/>
    </row>
    <row r="31" spans="1:8" s="3" customFormat="1" ht="12.75">
      <c r="A31" s="151"/>
      <c r="B31" s="115"/>
      <c r="C31" s="40"/>
      <c r="D31" s="62" t="s">
        <v>186</v>
      </c>
      <c r="E31" s="64">
        <f>E33+E36+E38</f>
        <v>961800</v>
      </c>
      <c r="F31" s="64">
        <f>F33+F36+F38</f>
        <v>42000</v>
      </c>
      <c r="G31" s="64">
        <f>G33+G36+G38</f>
        <v>1003800</v>
      </c>
      <c r="H31" s="88"/>
    </row>
    <row r="32" spans="1:8" s="3" customFormat="1" ht="25.5">
      <c r="A32" s="151"/>
      <c r="B32" s="153" t="s">
        <v>75</v>
      </c>
      <c r="C32" s="40"/>
      <c r="D32" s="41" t="s">
        <v>78</v>
      </c>
      <c r="E32" s="42">
        <f>E36+E38+E33</f>
        <v>961800</v>
      </c>
      <c r="F32" s="42">
        <f>F36+F38+F33</f>
        <v>42000</v>
      </c>
      <c r="G32" s="42">
        <f>G36+G38+G33</f>
        <v>1003800</v>
      </c>
      <c r="H32" s="88"/>
    </row>
    <row r="33" spans="1:8" s="33" customFormat="1" ht="12.75">
      <c r="A33" s="151"/>
      <c r="B33" s="154"/>
      <c r="C33" s="30" t="s">
        <v>64</v>
      </c>
      <c r="D33" s="16" t="s">
        <v>30</v>
      </c>
      <c r="E33" s="32">
        <f>E34+E35</f>
        <v>0</v>
      </c>
      <c r="F33" s="32">
        <f>F34+F35</f>
        <v>42000</v>
      </c>
      <c r="G33" s="32">
        <f>G34+G35</f>
        <v>42000</v>
      </c>
      <c r="H33" s="87"/>
    </row>
    <row r="34" spans="1:8" s="33" customFormat="1" ht="25.5">
      <c r="A34" s="151"/>
      <c r="B34" s="154"/>
      <c r="C34" s="30"/>
      <c r="D34" s="31" t="s">
        <v>151</v>
      </c>
      <c r="E34" s="32"/>
      <c r="F34" s="32">
        <v>35000</v>
      </c>
      <c r="G34" s="32">
        <f>E34+F34</f>
        <v>35000</v>
      </c>
      <c r="H34" s="87"/>
    </row>
    <row r="35" spans="1:8" s="33" customFormat="1" ht="38.25">
      <c r="A35" s="151"/>
      <c r="B35" s="154"/>
      <c r="C35" s="30"/>
      <c r="D35" s="31" t="s">
        <v>233</v>
      </c>
      <c r="E35" s="32"/>
      <c r="F35" s="32">
        <v>7000</v>
      </c>
      <c r="G35" s="32">
        <f>E35+F35</f>
        <v>7000</v>
      </c>
      <c r="H35" s="87"/>
    </row>
    <row r="36" spans="1:8" s="33" customFormat="1" ht="12.75">
      <c r="A36" s="151"/>
      <c r="B36" s="154"/>
      <c r="C36" s="30" t="s">
        <v>72</v>
      </c>
      <c r="D36" s="16" t="s">
        <v>30</v>
      </c>
      <c r="E36" s="32">
        <f>E37</f>
        <v>0</v>
      </c>
      <c r="F36" s="32">
        <f>F37</f>
        <v>961800</v>
      </c>
      <c r="G36" s="32">
        <f>G37</f>
        <v>961800</v>
      </c>
      <c r="H36" s="87"/>
    </row>
    <row r="37" spans="1:8" s="33" customFormat="1" ht="12.75">
      <c r="A37" s="151"/>
      <c r="B37" s="154"/>
      <c r="C37" s="30"/>
      <c r="D37" s="57" t="s">
        <v>77</v>
      </c>
      <c r="E37" s="58"/>
      <c r="F37" s="58">
        <v>961800</v>
      </c>
      <c r="G37" s="58">
        <f>E37+F37</f>
        <v>961800</v>
      </c>
      <c r="H37" s="87"/>
    </row>
    <row r="38" spans="1:8" s="33" customFormat="1" ht="12.75">
      <c r="A38" s="151"/>
      <c r="B38" s="154"/>
      <c r="C38" s="30" t="s">
        <v>21</v>
      </c>
      <c r="D38" s="16" t="s">
        <v>30</v>
      </c>
      <c r="E38" s="32">
        <f>E39</f>
        <v>961800</v>
      </c>
      <c r="F38" s="32">
        <f>F39</f>
        <v>-961800</v>
      </c>
      <c r="G38" s="32">
        <f>G39</f>
        <v>0</v>
      </c>
      <c r="H38" s="87"/>
    </row>
    <row r="39" spans="1:8" s="33" customFormat="1" ht="12.75">
      <c r="A39" s="152"/>
      <c r="B39" s="155"/>
      <c r="C39" s="30"/>
      <c r="D39" s="63" t="s">
        <v>77</v>
      </c>
      <c r="E39" s="65">
        <v>961800</v>
      </c>
      <c r="F39" s="65">
        <v>-961800</v>
      </c>
      <c r="G39" s="65">
        <f>E39+F39</f>
        <v>0</v>
      </c>
      <c r="H39" s="87"/>
    </row>
    <row r="40" spans="1:8" s="33" customFormat="1" ht="12.75">
      <c r="A40" s="150" t="s">
        <v>127</v>
      </c>
      <c r="B40" s="30"/>
      <c r="C40" s="30"/>
      <c r="D40" s="24" t="s">
        <v>131</v>
      </c>
      <c r="E40" s="12">
        <f>E42+E50</f>
        <v>1496000</v>
      </c>
      <c r="F40" s="12">
        <f>F42+F50</f>
        <v>74336</v>
      </c>
      <c r="G40" s="12">
        <f>G42+G50</f>
        <v>1570336</v>
      </c>
      <c r="H40" s="87"/>
    </row>
    <row r="41" spans="1:8" s="33" customFormat="1" ht="12.75">
      <c r="A41" s="151"/>
      <c r="B41" s="30"/>
      <c r="C41" s="30"/>
      <c r="D41" s="114" t="s">
        <v>185</v>
      </c>
      <c r="E41" s="64">
        <f>E42+E50</f>
        <v>1496000</v>
      </c>
      <c r="F41" s="64">
        <f>F42+F50</f>
        <v>74336</v>
      </c>
      <c r="G41" s="64">
        <f>G42+G50</f>
        <v>1570336</v>
      </c>
      <c r="H41" s="87"/>
    </row>
    <row r="42" spans="1:8" s="33" customFormat="1" ht="12.75">
      <c r="A42" s="151"/>
      <c r="B42" s="30" t="s">
        <v>128</v>
      </c>
      <c r="C42" s="30"/>
      <c r="D42" s="24" t="s">
        <v>132</v>
      </c>
      <c r="E42" s="65">
        <f>E43+E44+E47+E48+E49+E45+E46</f>
        <v>1470000</v>
      </c>
      <c r="F42" s="65">
        <f>F43+F44+F47+F48+F49+F45+F46</f>
        <v>77336</v>
      </c>
      <c r="G42" s="65">
        <f>G43+G44+G47+G48+G49+G45+G46</f>
        <v>1547336</v>
      </c>
      <c r="H42" s="87"/>
    </row>
    <row r="43" spans="1:8" s="33" customFormat="1" ht="12.75">
      <c r="A43" s="151"/>
      <c r="B43" s="30"/>
      <c r="C43" s="30" t="s">
        <v>147</v>
      </c>
      <c r="D43" s="29" t="s">
        <v>165</v>
      </c>
      <c r="E43" s="65">
        <v>1115000</v>
      </c>
      <c r="F43" s="65">
        <v>80000</v>
      </c>
      <c r="G43" s="65">
        <f aca="true" t="shared" si="0" ref="G43:G49">E43+F43</f>
        <v>1195000</v>
      </c>
      <c r="H43" s="87"/>
    </row>
    <row r="44" spans="1:8" s="33" customFormat="1" ht="12.75">
      <c r="A44" s="151"/>
      <c r="B44" s="30"/>
      <c r="C44" s="30" t="s">
        <v>166</v>
      </c>
      <c r="D44" s="29" t="s">
        <v>167</v>
      </c>
      <c r="E44" s="65">
        <v>183000</v>
      </c>
      <c r="F44" s="65">
        <v>-410</v>
      </c>
      <c r="G44" s="65">
        <f t="shared" si="0"/>
        <v>182590</v>
      </c>
      <c r="H44" s="87"/>
    </row>
    <row r="45" spans="1:8" s="33" customFormat="1" ht="12.75">
      <c r="A45" s="151"/>
      <c r="B45" s="30"/>
      <c r="C45" s="30" t="s">
        <v>238</v>
      </c>
      <c r="D45" s="29"/>
      <c r="E45" s="65">
        <v>30000</v>
      </c>
      <c r="F45" s="65">
        <v>-54</v>
      </c>
      <c r="G45" s="65">
        <f t="shared" si="0"/>
        <v>29946</v>
      </c>
      <c r="H45" s="87"/>
    </row>
    <row r="46" spans="1:8" s="33" customFormat="1" ht="12.75">
      <c r="A46" s="151"/>
      <c r="B46" s="30"/>
      <c r="C46" s="30" t="s">
        <v>106</v>
      </c>
      <c r="D46" s="29"/>
      <c r="E46" s="65">
        <v>13000</v>
      </c>
      <c r="F46" s="65">
        <v>-2200</v>
      </c>
      <c r="G46" s="65">
        <f t="shared" si="0"/>
        <v>10800</v>
      </c>
      <c r="H46" s="87"/>
    </row>
    <row r="47" spans="1:8" s="33" customFormat="1" ht="22.5">
      <c r="A47" s="151"/>
      <c r="B47" s="30"/>
      <c r="C47" s="30" t="s">
        <v>129</v>
      </c>
      <c r="D47" s="5" t="s">
        <v>133</v>
      </c>
      <c r="E47" s="10"/>
      <c r="F47" s="10">
        <v>100</v>
      </c>
      <c r="G47" s="65">
        <f t="shared" si="0"/>
        <v>100</v>
      </c>
      <c r="H47" s="87"/>
    </row>
    <row r="48" spans="1:8" s="33" customFormat="1" ht="22.5">
      <c r="A48" s="151"/>
      <c r="B48" s="30"/>
      <c r="C48" s="30" t="s">
        <v>130</v>
      </c>
      <c r="D48" s="5" t="s">
        <v>134</v>
      </c>
      <c r="E48" s="10"/>
      <c r="F48" s="10">
        <v>100</v>
      </c>
      <c r="G48" s="10">
        <f t="shared" si="0"/>
        <v>100</v>
      </c>
      <c r="H48" s="87"/>
    </row>
    <row r="49" spans="1:8" s="33" customFormat="1" ht="12.75">
      <c r="A49" s="151"/>
      <c r="B49" s="30"/>
      <c r="C49" s="30" t="s">
        <v>119</v>
      </c>
      <c r="D49" s="5" t="s">
        <v>164</v>
      </c>
      <c r="E49" s="10">
        <v>129000</v>
      </c>
      <c r="F49" s="10">
        <v>-200</v>
      </c>
      <c r="G49" s="10">
        <f t="shared" si="0"/>
        <v>128800</v>
      </c>
      <c r="H49" s="87"/>
    </row>
    <row r="50" spans="1:8" s="33" customFormat="1" ht="12.75">
      <c r="A50" s="151"/>
      <c r="B50" s="112" t="s">
        <v>146</v>
      </c>
      <c r="C50" s="112"/>
      <c r="D50" s="51" t="s">
        <v>20</v>
      </c>
      <c r="E50" s="56">
        <f>E51</f>
        <v>26000</v>
      </c>
      <c r="F50" s="56">
        <f>F51</f>
        <v>-3000</v>
      </c>
      <c r="G50" s="56">
        <f>G51</f>
        <v>23000</v>
      </c>
      <c r="H50" s="87"/>
    </row>
    <row r="51" spans="1:8" s="33" customFormat="1" ht="10.5" customHeight="1">
      <c r="A51" s="152"/>
      <c r="B51" s="30"/>
      <c r="C51" s="30" t="s">
        <v>119</v>
      </c>
      <c r="D51" s="5" t="s">
        <v>11</v>
      </c>
      <c r="E51" s="10">
        <v>26000</v>
      </c>
      <c r="F51" s="10">
        <v>-3000</v>
      </c>
      <c r="G51" s="10">
        <f>E51+F51</f>
        <v>23000</v>
      </c>
      <c r="H51" s="87"/>
    </row>
    <row r="52" spans="1:8" s="33" customFormat="1" ht="21">
      <c r="A52" s="150" t="s">
        <v>159</v>
      </c>
      <c r="B52" s="30"/>
      <c r="C52" s="30"/>
      <c r="D52" s="24" t="s">
        <v>161</v>
      </c>
      <c r="E52" s="10">
        <f>E54</f>
        <v>86300</v>
      </c>
      <c r="F52" s="10">
        <f>F54</f>
        <v>0</v>
      </c>
      <c r="G52" s="10">
        <f>G54</f>
        <v>84700</v>
      </c>
      <c r="H52" s="87"/>
    </row>
    <row r="53" spans="1:8" s="33" customFormat="1" ht="12.75">
      <c r="A53" s="151"/>
      <c r="B53" s="30"/>
      <c r="C53" s="30"/>
      <c r="D53" s="118" t="s">
        <v>185</v>
      </c>
      <c r="E53" s="65">
        <f>E54+E59</f>
        <v>86326</v>
      </c>
      <c r="F53" s="65">
        <f>F54+F59</f>
        <v>0</v>
      </c>
      <c r="G53" s="65">
        <f>G54+G59</f>
        <v>84726</v>
      </c>
      <c r="H53" s="87"/>
    </row>
    <row r="54" spans="1:8" s="33" customFormat="1" ht="11.25" customHeight="1">
      <c r="A54" s="151"/>
      <c r="B54" s="30" t="s">
        <v>160</v>
      </c>
      <c r="C54" s="30"/>
      <c r="D54" s="24" t="s">
        <v>162</v>
      </c>
      <c r="E54" s="10">
        <f>E55+E56+E58</f>
        <v>86300</v>
      </c>
      <c r="F54" s="10">
        <f>F55+F56+F58</f>
        <v>0</v>
      </c>
      <c r="G54" s="10">
        <f>G55+G56+G58</f>
        <v>84700</v>
      </c>
      <c r="H54" s="87"/>
    </row>
    <row r="55" spans="1:8" s="33" customFormat="1" ht="12.75">
      <c r="A55" s="151"/>
      <c r="B55" s="30"/>
      <c r="C55" s="30" t="s">
        <v>208</v>
      </c>
      <c r="D55" s="29" t="s">
        <v>209</v>
      </c>
      <c r="E55" s="10">
        <v>1300</v>
      </c>
      <c r="F55" s="10">
        <v>300</v>
      </c>
      <c r="G55" s="10"/>
      <c r="H55" s="87"/>
    </row>
    <row r="56" spans="1:8" s="33" customFormat="1" ht="10.5" customHeight="1">
      <c r="A56" s="151"/>
      <c r="B56" s="30"/>
      <c r="C56" s="30" t="s">
        <v>106</v>
      </c>
      <c r="D56" s="16" t="s">
        <v>163</v>
      </c>
      <c r="E56" s="10">
        <v>20000</v>
      </c>
      <c r="F56" s="10">
        <v>2000</v>
      </c>
      <c r="G56" s="10">
        <f>E56+F56</f>
        <v>22000</v>
      </c>
      <c r="H56" s="87"/>
    </row>
    <row r="57" spans="1:8" s="33" customFormat="1" ht="22.5">
      <c r="A57" s="151"/>
      <c r="B57" s="30"/>
      <c r="C57" s="30"/>
      <c r="D57" s="118" t="s">
        <v>229</v>
      </c>
      <c r="E57" s="10"/>
      <c r="F57" s="10"/>
      <c r="G57" s="10"/>
      <c r="H57" s="87"/>
    </row>
    <row r="58" spans="1:8" s="33" customFormat="1" ht="9.75" customHeight="1">
      <c r="A58" s="152"/>
      <c r="B58" s="30"/>
      <c r="C58" s="30" t="s">
        <v>119</v>
      </c>
      <c r="D58" s="5" t="s">
        <v>11</v>
      </c>
      <c r="E58" s="10">
        <v>65000</v>
      </c>
      <c r="F58" s="10">
        <v>-2300</v>
      </c>
      <c r="G58" s="10">
        <f>E58+F58</f>
        <v>62700</v>
      </c>
      <c r="H58" s="87"/>
    </row>
    <row r="59" spans="1:8" s="33" customFormat="1" ht="12.75">
      <c r="A59" s="122"/>
      <c r="B59" s="30" t="s">
        <v>204</v>
      </c>
      <c r="C59" s="30"/>
      <c r="D59" s="51" t="s">
        <v>205</v>
      </c>
      <c r="E59" s="56">
        <f>E60+E61</f>
        <v>26</v>
      </c>
      <c r="F59" s="56">
        <f>F60+F61</f>
        <v>0</v>
      </c>
      <c r="G59" s="10">
        <f>E59+F59</f>
        <v>26</v>
      </c>
      <c r="H59" s="87"/>
    </row>
    <row r="60" spans="1:8" s="33" customFormat="1" ht="12.75">
      <c r="A60" s="122"/>
      <c r="B60" s="30"/>
      <c r="C60" s="107">
        <v>4100</v>
      </c>
      <c r="D60" s="125" t="s">
        <v>206</v>
      </c>
      <c r="E60" s="10">
        <v>26</v>
      </c>
      <c r="F60" s="10">
        <v>-26</v>
      </c>
      <c r="G60" s="10">
        <f>E60+F60</f>
        <v>0</v>
      </c>
      <c r="H60" s="87"/>
    </row>
    <row r="61" spans="1:8" s="33" customFormat="1" ht="12.75">
      <c r="A61" s="122"/>
      <c r="B61" s="30"/>
      <c r="C61" s="20" t="s">
        <v>166</v>
      </c>
      <c r="D61" s="5" t="s">
        <v>209</v>
      </c>
      <c r="E61" s="10"/>
      <c r="F61" s="10">
        <v>26</v>
      </c>
      <c r="G61" s="10">
        <f>E61+F61</f>
        <v>26</v>
      </c>
      <c r="H61" s="87"/>
    </row>
    <row r="62" spans="1:8" s="33" customFormat="1" ht="42">
      <c r="A62" s="122" t="s">
        <v>239</v>
      </c>
      <c r="B62" s="30"/>
      <c r="C62" s="20"/>
      <c r="D62" s="51" t="s">
        <v>244</v>
      </c>
      <c r="E62" s="56">
        <f>E63</f>
        <v>500</v>
      </c>
      <c r="F62" s="56">
        <f>F63</f>
        <v>2664</v>
      </c>
      <c r="G62" s="56">
        <f>G63</f>
        <v>3164</v>
      </c>
      <c r="H62" s="87"/>
    </row>
    <row r="63" spans="1:8" s="33" customFormat="1" ht="21.75" customHeight="1">
      <c r="A63" s="122"/>
      <c r="B63" s="112" t="s">
        <v>240</v>
      </c>
      <c r="C63" s="20"/>
      <c r="D63" s="51" t="s">
        <v>245</v>
      </c>
      <c r="E63" s="56">
        <f>E64+E65+E66</f>
        <v>500</v>
      </c>
      <c r="F63" s="56">
        <f>F64+F65+F66</f>
        <v>2664</v>
      </c>
      <c r="G63" s="56">
        <f>G64+G65+G66</f>
        <v>3164</v>
      </c>
      <c r="H63" s="87"/>
    </row>
    <row r="64" spans="1:8" s="33" customFormat="1" ht="12.75">
      <c r="A64" s="122"/>
      <c r="B64" s="30"/>
      <c r="C64" s="20" t="s">
        <v>166</v>
      </c>
      <c r="D64" s="5" t="s">
        <v>241</v>
      </c>
      <c r="E64" s="10"/>
      <c r="F64" s="10">
        <v>410</v>
      </c>
      <c r="G64" s="10">
        <f>E64+F64</f>
        <v>410</v>
      </c>
      <c r="H64" s="87"/>
    </row>
    <row r="65" spans="1:8" s="33" customFormat="1" ht="12.75">
      <c r="A65" s="122"/>
      <c r="B65" s="30"/>
      <c r="C65" s="20" t="s">
        <v>238</v>
      </c>
      <c r="D65" s="5" t="s">
        <v>242</v>
      </c>
      <c r="E65" s="10"/>
      <c r="F65" s="10">
        <v>54</v>
      </c>
      <c r="G65" s="10">
        <f>E65+F65</f>
        <v>54</v>
      </c>
      <c r="H65" s="87"/>
    </row>
    <row r="66" spans="1:8" s="33" customFormat="1" ht="12.75">
      <c r="A66" s="122"/>
      <c r="B66" s="30"/>
      <c r="C66" s="20" t="s">
        <v>106</v>
      </c>
      <c r="D66" s="5" t="s">
        <v>243</v>
      </c>
      <c r="E66" s="10">
        <v>500</v>
      </c>
      <c r="F66" s="10">
        <v>2200</v>
      </c>
      <c r="G66" s="10">
        <f>E66+F66</f>
        <v>2700</v>
      </c>
      <c r="H66" s="87"/>
    </row>
    <row r="67" spans="1:8" s="33" customFormat="1" ht="12.75">
      <c r="A67" s="122" t="s">
        <v>235</v>
      </c>
      <c r="B67" s="112"/>
      <c r="C67" s="95"/>
      <c r="D67" s="51" t="s">
        <v>246</v>
      </c>
      <c r="E67" s="56">
        <f aca="true" t="shared" si="1" ref="E67:G68">E69</f>
        <v>276700</v>
      </c>
      <c r="F67" s="56">
        <f t="shared" si="1"/>
        <v>-20000</v>
      </c>
      <c r="G67" s="56">
        <f t="shared" si="1"/>
        <v>256700</v>
      </c>
      <c r="H67" s="87"/>
    </row>
    <row r="68" spans="1:8" s="33" customFormat="1" ht="12.75">
      <c r="A68" s="122"/>
      <c r="B68" s="112"/>
      <c r="C68" s="95"/>
      <c r="D68" s="63" t="s">
        <v>185</v>
      </c>
      <c r="E68" s="65">
        <f t="shared" si="1"/>
        <v>276700</v>
      </c>
      <c r="F68" s="65">
        <f t="shared" si="1"/>
        <v>-20000</v>
      </c>
      <c r="G68" s="65">
        <f t="shared" si="1"/>
        <v>256700</v>
      </c>
      <c r="H68" s="87"/>
    </row>
    <row r="69" spans="1:8" s="33" customFormat="1" ht="21">
      <c r="A69" s="122"/>
      <c r="B69" s="112" t="s">
        <v>236</v>
      </c>
      <c r="C69" s="95"/>
      <c r="D69" s="51" t="s">
        <v>247</v>
      </c>
      <c r="E69" s="56">
        <f>E70</f>
        <v>276700</v>
      </c>
      <c r="F69" s="56">
        <f>F70</f>
        <v>-20000</v>
      </c>
      <c r="G69" s="56">
        <f>G70</f>
        <v>256700</v>
      </c>
      <c r="H69" s="87"/>
    </row>
    <row r="70" spans="1:8" s="33" customFormat="1" ht="33.75">
      <c r="A70" s="122"/>
      <c r="B70" s="30"/>
      <c r="C70" s="20" t="s">
        <v>237</v>
      </c>
      <c r="D70" s="5" t="s">
        <v>248</v>
      </c>
      <c r="E70" s="10">
        <v>276700</v>
      </c>
      <c r="F70" s="10">
        <v>-20000</v>
      </c>
      <c r="G70" s="10">
        <f>E70+F70</f>
        <v>256700</v>
      </c>
      <c r="H70" s="87"/>
    </row>
    <row r="71" spans="1:8" s="33" customFormat="1" ht="12.75">
      <c r="A71" s="150" t="s">
        <v>168</v>
      </c>
      <c r="B71" s="112"/>
      <c r="C71" s="112"/>
      <c r="D71" s="51" t="s">
        <v>170</v>
      </c>
      <c r="E71" s="56">
        <f>E73</f>
        <v>78200</v>
      </c>
      <c r="F71" s="56">
        <f>F73</f>
        <v>55000</v>
      </c>
      <c r="G71" s="56">
        <f>G73</f>
        <v>133200</v>
      </c>
      <c r="H71" s="87"/>
    </row>
    <row r="72" spans="1:8" s="33" customFormat="1" ht="12.75">
      <c r="A72" s="151"/>
      <c r="B72" s="112"/>
      <c r="C72" s="112"/>
      <c r="D72" s="63" t="s">
        <v>185</v>
      </c>
      <c r="E72" s="65">
        <f aca="true" t="shared" si="2" ref="E72:G73">E73</f>
        <v>78200</v>
      </c>
      <c r="F72" s="65">
        <f t="shared" si="2"/>
        <v>55000</v>
      </c>
      <c r="G72" s="65">
        <f t="shared" si="2"/>
        <v>133200</v>
      </c>
      <c r="H72" s="87"/>
    </row>
    <row r="73" spans="1:8" s="33" customFormat="1" ht="12.75">
      <c r="A73" s="151"/>
      <c r="B73" s="30" t="s">
        <v>169</v>
      </c>
      <c r="C73" s="30"/>
      <c r="D73" s="5" t="s">
        <v>171</v>
      </c>
      <c r="E73" s="10">
        <f t="shared" si="2"/>
        <v>78200</v>
      </c>
      <c r="F73" s="10">
        <f t="shared" si="2"/>
        <v>55000</v>
      </c>
      <c r="G73" s="10">
        <f t="shared" si="2"/>
        <v>133200</v>
      </c>
      <c r="H73" s="87"/>
    </row>
    <row r="74" spans="1:8" s="33" customFormat="1" ht="12.75">
      <c r="A74" s="151"/>
      <c r="B74" s="30"/>
      <c r="C74" s="30" t="s">
        <v>172</v>
      </c>
      <c r="D74" s="5" t="s">
        <v>174</v>
      </c>
      <c r="E74" s="10">
        <f>E75+E76+E77</f>
        <v>78200</v>
      </c>
      <c r="F74" s="10">
        <f>F75+F76+F77</f>
        <v>55000</v>
      </c>
      <c r="G74" s="10">
        <f>E74+F74</f>
        <v>133200</v>
      </c>
      <c r="H74" s="87"/>
    </row>
    <row r="75" spans="1:8" s="33" customFormat="1" ht="10.5" customHeight="1">
      <c r="A75" s="151"/>
      <c r="B75" s="30"/>
      <c r="C75" s="30"/>
      <c r="D75" s="5" t="s">
        <v>173</v>
      </c>
      <c r="E75" s="10">
        <v>30000</v>
      </c>
      <c r="F75" s="10">
        <v>11000</v>
      </c>
      <c r="G75" s="10">
        <f>E75+F75</f>
        <v>41000</v>
      </c>
      <c r="H75" s="87"/>
    </row>
    <row r="76" spans="1:8" s="33" customFormat="1" ht="10.5" customHeight="1">
      <c r="A76" s="151"/>
      <c r="B76" s="30"/>
      <c r="C76" s="30"/>
      <c r="D76" s="5" t="s">
        <v>175</v>
      </c>
      <c r="E76" s="10">
        <v>48200</v>
      </c>
      <c r="F76" s="10">
        <v>-11000</v>
      </c>
      <c r="G76" s="10">
        <f>E76+F76</f>
        <v>37200</v>
      </c>
      <c r="H76" s="87"/>
    </row>
    <row r="77" spans="1:8" s="33" customFormat="1" ht="9.75" customHeight="1">
      <c r="A77" s="152"/>
      <c r="B77" s="30"/>
      <c r="C77" s="30"/>
      <c r="D77" s="5" t="s">
        <v>176</v>
      </c>
      <c r="E77" s="10"/>
      <c r="F77" s="10">
        <v>55000</v>
      </c>
      <c r="G77" s="10">
        <f>E77+F77</f>
        <v>55000</v>
      </c>
      <c r="H77" s="87"/>
    </row>
    <row r="78" spans="1:8" s="3" customFormat="1" ht="12.75">
      <c r="A78" s="161">
        <v>801</v>
      </c>
      <c r="B78" s="23"/>
      <c r="C78" s="21"/>
      <c r="D78" s="6" t="s">
        <v>15</v>
      </c>
      <c r="E78" s="55">
        <f>E108+E95+E81+E86+E93+E101+E104+E106</f>
        <v>5983757</v>
      </c>
      <c r="F78" s="55">
        <f>F108+F95+F81+F86+F93+F101+F104+F106</f>
        <v>67933.25</v>
      </c>
      <c r="G78" s="55">
        <f>G108+G95+G81+G86+G93+G101+G104+G106</f>
        <v>6051690.25</v>
      </c>
      <c r="H78" s="88"/>
    </row>
    <row r="79" spans="1:8" s="3" customFormat="1" ht="12.75">
      <c r="A79" s="162"/>
      <c r="B79" s="110"/>
      <c r="C79" s="21"/>
      <c r="D79" s="63" t="s">
        <v>186</v>
      </c>
      <c r="E79" s="65">
        <f>E100+E112+E114+E116</f>
        <v>740000</v>
      </c>
      <c r="F79" s="65">
        <f>F100+F112+F114+F116</f>
        <v>227933.25</v>
      </c>
      <c r="G79" s="65">
        <f>G100+G112+G114+G116</f>
        <v>967933.25</v>
      </c>
      <c r="H79" s="88"/>
    </row>
    <row r="80" spans="1:8" s="3" customFormat="1" ht="12.75">
      <c r="A80" s="162"/>
      <c r="B80" s="110"/>
      <c r="C80" s="21"/>
      <c r="D80" s="63" t="s">
        <v>185</v>
      </c>
      <c r="E80" s="58">
        <f>E78-E79</f>
        <v>5243757</v>
      </c>
      <c r="F80" s="58">
        <f>F78-F79</f>
        <v>-160000</v>
      </c>
      <c r="G80" s="58">
        <f>G78-G79</f>
        <v>5083757</v>
      </c>
      <c r="H80" s="88"/>
    </row>
    <row r="81" spans="1:8" s="3" customFormat="1" ht="12.75">
      <c r="A81" s="162"/>
      <c r="B81" s="143">
        <v>80101</v>
      </c>
      <c r="C81" s="21"/>
      <c r="D81" s="6" t="s">
        <v>121</v>
      </c>
      <c r="E81" s="55">
        <f>E84+E85+E82+E83</f>
        <v>2578916</v>
      </c>
      <c r="F81" s="55">
        <f>F84+F85+F82+F83</f>
        <v>-15000</v>
      </c>
      <c r="G81" s="55">
        <f>G84+G85+G82+G83</f>
        <v>2563916</v>
      </c>
      <c r="H81" s="88"/>
    </row>
    <row r="82" spans="1:8" s="3" customFormat="1" ht="12.75">
      <c r="A82" s="162"/>
      <c r="B82" s="144"/>
      <c r="C82" s="20" t="s">
        <v>147</v>
      </c>
      <c r="D82" s="5" t="s">
        <v>54</v>
      </c>
      <c r="E82" s="32">
        <v>2257876</v>
      </c>
      <c r="F82" s="32">
        <v>-103360</v>
      </c>
      <c r="G82" s="32">
        <f>E82+F82</f>
        <v>2154516</v>
      </c>
      <c r="H82" s="88">
        <v>100</v>
      </c>
    </row>
    <row r="83" spans="1:8" s="3" customFormat="1" ht="12.75">
      <c r="A83" s="162"/>
      <c r="B83" s="144"/>
      <c r="C83" s="20" t="s">
        <v>148</v>
      </c>
      <c r="D83" s="5" t="s">
        <v>24</v>
      </c>
      <c r="E83" s="32">
        <v>171840</v>
      </c>
      <c r="F83" s="32">
        <v>3360</v>
      </c>
      <c r="G83" s="32">
        <f>E83+F83</f>
        <v>175200</v>
      </c>
      <c r="H83" s="88"/>
    </row>
    <row r="84" spans="1:8" s="3" customFormat="1" ht="12.75">
      <c r="A84" s="162"/>
      <c r="B84" s="144"/>
      <c r="C84" s="20" t="s">
        <v>119</v>
      </c>
      <c r="D84" s="5" t="s">
        <v>11</v>
      </c>
      <c r="E84" s="32">
        <v>100000</v>
      </c>
      <c r="F84" s="32">
        <v>75000</v>
      </c>
      <c r="G84" s="32">
        <f>E84+F84</f>
        <v>175000</v>
      </c>
      <c r="H84" s="88"/>
    </row>
    <row r="85" spans="1:8" s="3" customFormat="1" ht="12.75">
      <c r="A85" s="162"/>
      <c r="B85" s="144"/>
      <c r="C85" s="20" t="s">
        <v>120</v>
      </c>
      <c r="D85" s="5" t="s">
        <v>123</v>
      </c>
      <c r="E85" s="32">
        <v>49200</v>
      </c>
      <c r="F85" s="32">
        <v>10000</v>
      </c>
      <c r="G85" s="32">
        <f>E85+F85</f>
        <v>59200</v>
      </c>
      <c r="H85" s="88"/>
    </row>
    <row r="86" spans="1:8" s="3" customFormat="1" ht="13.5" customHeight="1">
      <c r="A86" s="162"/>
      <c r="B86" s="144">
        <v>80104</v>
      </c>
      <c r="C86" s="21"/>
      <c r="D86" s="6" t="s">
        <v>122</v>
      </c>
      <c r="E86" s="55">
        <f>E90+E91+E92+E87+E88+E89</f>
        <v>365357</v>
      </c>
      <c r="F86" s="55">
        <f>F90+F91+F92+F87+F88+F89</f>
        <v>-56000</v>
      </c>
      <c r="G86" s="55">
        <f>G90+G91+G92+G87+G88+G89</f>
        <v>309357</v>
      </c>
      <c r="H86" s="88"/>
    </row>
    <row r="87" spans="1:8" s="98" customFormat="1" ht="13.5" customHeight="1">
      <c r="A87" s="162"/>
      <c r="B87" s="141"/>
      <c r="C87" s="20" t="s">
        <v>147</v>
      </c>
      <c r="D87" s="5" t="s">
        <v>54</v>
      </c>
      <c r="E87" s="96">
        <v>221722</v>
      </c>
      <c r="F87" s="96">
        <v>-137</v>
      </c>
      <c r="G87" s="96">
        <f aca="true" t="shared" si="3" ref="G87:G92">E87+F87</f>
        <v>221585</v>
      </c>
      <c r="H87" s="97"/>
    </row>
    <row r="88" spans="1:8" s="98" customFormat="1" ht="13.5" customHeight="1">
      <c r="A88" s="162"/>
      <c r="B88" s="141"/>
      <c r="C88" s="20" t="s">
        <v>148</v>
      </c>
      <c r="D88" s="5" t="s">
        <v>24</v>
      </c>
      <c r="E88" s="96">
        <v>17670</v>
      </c>
      <c r="F88" s="96">
        <v>137</v>
      </c>
      <c r="G88" s="96">
        <f t="shared" si="3"/>
        <v>17807</v>
      </c>
      <c r="H88" s="97"/>
    </row>
    <row r="89" spans="1:8" s="98" customFormat="1" ht="13.5" customHeight="1">
      <c r="A89" s="162"/>
      <c r="B89" s="141"/>
      <c r="C89" s="20" t="s">
        <v>166</v>
      </c>
      <c r="D89" s="5" t="s">
        <v>209</v>
      </c>
      <c r="E89" s="96">
        <v>40045</v>
      </c>
      <c r="F89" s="96">
        <v>-4000</v>
      </c>
      <c r="G89" s="96">
        <f t="shared" si="3"/>
        <v>36045</v>
      </c>
      <c r="H89" s="97">
        <v>4</v>
      </c>
    </row>
    <row r="90" spans="1:8" s="98" customFormat="1" ht="12.75">
      <c r="A90" s="162"/>
      <c r="B90" s="141"/>
      <c r="C90" s="20" t="s">
        <v>119</v>
      </c>
      <c r="D90" s="5" t="s">
        <v>11</v>
      </c>
      <c r="E90" s="96">
        <v>67420</v>
      </c>
      <c r="F90" s="96">
        <v>-45000</v>
      </c>
      <c r="G90" s="96">
        <f t="shared" si="3"/>
        <v>22420</v>
      </c>
      <c r="H90" s="97"/>
    </row>
    <row r="91" spans="1:8" s="98" customFormat="1" ht="12.75">
      <c r="A91" s="162"/>
      <c r="B91" s="141"/>
      <c r="C91" s="20" t="s">
        <v>120</v>
      </c>
      <c r="D91" s="5" t="s">
        <v>123</v>
      </c>
      <c r="E91" s="96">
        <v>18500</v>
      </c>
      <c r="F91" s="96">
        <v>-10000</v>
      </c>
      <c r="G91" s="96">
        <f t="shared" si="3"/>
        <v>8500</v>
      </c>
      <c r="H91" s="97"/>
    </row>
    <row r="92" spans="1:8" s="98" customFormat="1" ht="12.75">
      <c r="A92" s="162"/>
      <c r="B92" s="141"/>
      <c r="C92" s="20" t="s">
        <v>124</v>
      </c>
      <c r="D92" s="16" t="s">
        <v>126</v>
      </c>
      <c r="E92" s="96"/>
      <c r="F92" s="96">
        <v>3000</v>
      </c>
      <c r="G92" s="96">
        <f t="shared" si="3"/>
        <v>3000</v>
      </c>
      <c r="H92" s="97"/>
    </row>
    <row r="93" spans="1:8" s="98" customFormat="1" ht="12.75">
      <c r="A93" s="162"/>
      <c r="B93" s="105">
        <v>80105</v>
      </c>
      <c r="C93" s="20"/>
      <c r="D93" s="24" t="s">
        <v>125</v>
      </c>
      <c r="E93" s="96">
        <f>E94</f>
        <v>3000</v>
      </c>
      <c r="F93" s="96">
        <f>F94</f>
        <v>-3000</v>
      </c>
      <c r="G93" s="96">
        <f>G94</f>
        <v>0</v>
      </c>
      <c r="H93" s="97"/>
    </row>
    <row r="94" spans="1:8" s="98" customFormat="1" ht="12.75">
      <c r="A94" s="162"/>
      <c r="B94" s="102"/>
      <c r="C94" s="20" t="s">
        <v>124</v>
      </c>
      <c r="D94" s="16" t="s">
        <v>126</v>
      </c>
      <c r="E94" s="96">
        <v>3000</v>
      </c>
      <c r="F94" s="96">
        <v>-3000</v>
      </c>
      <c r="G94" s="96">
        <f>E94+F94</f>
        <v>0</v>
      </c>
      <c r="H94" s="97"/>
    </row>
    <row r="95" spans="1:8" s="3" customFormat="1" ht="12.75">
      <c r="A95" s="162"/>
      <c r="B95" s="143">
        <v>80110</v>
      </c>
      <c r="C95" s="21"/>
      <c r="D95" s="6" t="s">
        <v>63</v>
      </c>
      <c r="E95" s="56">
        <f>E99+E96+E97+E98</f>
        <v>1700018</v>
      </c>
      <c r="F95" s="56">
        <f>F99+F96+F97+F98</f>
        <v>-53000</v>
      </c>
      <c r="G95" s="56">
        <f>G99+G96+G97+G98</f>
        <v>1647018</v>
      </c>
      <c r="H95" s="88"/>
    </row>
    <row r="96" spans="1:8" s="2" customFormat="1" ht="12.75">
      <c r="A96" s="162"/>
      <c r="B96" s="144"/>
      <c r="C96" s="20" t="s">
        <v>147</v>
      </c>
      <c r="D96" s="5" t="s">
        <v>54</v>
      </c>
      <c r="E96" s="60">
        <v>1324385</v>
      </c>
      <c r="F96" s="60">
        <v>-32051</v>
      </c>
      <c r="G96" s="60">
        <f>E96+F96</f>
        <v>1292334</v>
      </c>
      <c r="H96" s="90">
        <v>30</v>
      </c>
    </row>
    <row r="97" spans="1:8" s="2" customFormat="1" ht="12.75">
      <c r="A97" s="162"/>
      <c r="B97" s="144"/>
      <c r="C97" s="20" t="s">
        <v>148</v>
      </c>
      <c r="D97" s="5" t="s">
        <v>24</v>
      </c>
      <c r="E97" s="60">
        <v>106810</v>
      </c>
      <c r="F97" s="60">
        <v>2051</v>
      </c>
      <c r="G97" s="60">
        <f>E97+F97</f>
        <v>108861</v>
      </c>
      <c r="H97" s="90"/>
    </row>
    <row r="98" spans="1:8" s="2" customFormat="1" ht="12.75">
      <c r="A98" s="162"/>
      <c r="B98" s="144"/>
      <c r="C98" s="20" t="s">
        <v>166</v>
      </c>
      <c r="D98" s="5" t="s">
        <v>209</v>
      </c>
      <c r="E98" s="60">
        <v>228823</v>
      </c>
      <c r="F98" s="60">
        <v>-10000</v>
      </c>
      <c r="G98" s="60">
        <f>E98+F98</f>
        <v>218823</v>
      </c>
      <c r="H98" s="90">
        <v>10</v>
      </c>
    </row>
    <row r="99" spans="1:8" s="3" customFormat="1" ht="12.75">
      <c r="A99" s="162"/>
      <c r="B99" s="144"/>
      <c r="C99" s="61" t="s">
        <v>64</v>
      </c>
      <c r="D99" s="16" t="s">
        <v>30</v>
      </c>
      <c r="E99" s="60">
        <f>E100</f>
        <v>40000</v>
      </c>
      <c r="F99" s="60">
        <f>F100</f>
        <v>-13000</v>
      </c>
      <c r="G99" s="60">
        <f>G100</f>
        <v>27000</v>
      </c>
      <c r="H99" s="88"/>
    </row>
    <row r="100" spans="1:8" s="22" customFormat="1" ht="15.75">
      <c r="A100" s="162"/>
      <c r="B100" s="144"/>
      <c r="C100" s="20"/>
      <c r="D100" s="92" t="s">
        <v>65</v>
      </c>
      <c r="E100" s="93">
        <v>40000</v>
      </c>
      <c r="F100" s="93">
        <v>-13000</v>
      </c>
      <c r="G100" s="93">
        <f>E100+F100</f>
        <v>27000</v>
      </c>
      <c r="H100" s="89"/>
    </row>
    <row r="101" spans="1:8" s="107" customFormat="1" ht="21">
      <c r="A101" s="162"/>
      <c r="B101" s="145">
        <v>80114</v>
      </c>
      <c r="C101" s="20"/>
      <c r="D101" s="51" t="s">
        <v>177</v>
      </c>
      <c r="E101" s="56">
        <f>E102+E103</f>
        <v>355116</v>
      </c>
      <c r="F101" s="56">
        <f>F102+F103</f>
        <v>0</v>
      </c>
      <c r="G101" s="56">
        <f>G102+G103</f>
        <v>355116</v>
      </c>
      <c r="H101" s="80"/>
    </row>
    <row r="102" spans="1:8" s="107" customFormat="1" ht="11.25">
      <c r="A102" s="162"/>
      <c r="B102" s="145"/>
      <c r="C102" s="20" t="s">
        <v>147</v>
      </c>
      <c r="D102" s="5" t="s">
        <v>54</v>
      </c>
      <c r="E102" s="10">
        <v>329986</v>
      </c>
      <c r="F102" s="10">
        <v>-167</v>
      </c>
      <c r="G102" s="10">
        <f>E102+F102</f>
        <v>329819</v>
      </c>
      <c r="H102" s="80"/>
    </row>
    <row r="103" spans="1:8" s="107" customFormat="1" ht="11.25">
      <c r="A103" s="162"/>
      <c r="B103" s="145"/>
      <c r="C103" s="20" t="s">
        <v>148</v>
      </c>
      <c r="D103" s="5" t="s">
        <v>24</v>
      </c>
      <c r="E103" s="10">
        <v>25130</v>
      </c>
      <c r="F103" s="10">
        <v>167</v>
      </c>
      <c r="G103" s="10">
        <f>E103+F103</f>
        <v>25297</v>
      </c>
      <c r="H103" s="80"/>
    </row>
    <row r="104" spans="1:8" s="107" customFormat="1" ht="11.25">
      <c r="A104" s="162"/>
      <c r="B104" s="106">
        <v>80120</v>
      </c>
      <c r="C104" s="20"/>
      <c r="D104" s="113" t="s">
        <v>178</v>
      </c>
      <c r="E104" s="56">
        <f>E105</f>
        <v>1750</v>
      </c>
      <c r="F104" s="56">
        <f>F105</f>
        <v>18</v>
      </c>
      <c r="G104" s="56">
        <f>G105</f>
        <v>1768</v>
      </c>
      <c r="H104" s="80"/>
    </row>
    <row r="105" spans="1:8" s="107" customFormat="1" ht="11.25">
      <c r="A105" s="162"/>
      <c r="B105" s="106"/>
      <c r="C105" s="20" t="s">
        <v>148</v>
      </c>
      <c r="D105" s="5" t="s">
        <v>24</v>
      </c>
      <c r="E105" s="10">
        <v>1750</v>
      </c>
      <c r="F105" s="10">
        <v>18</v>
      </c>
      <c r="G105" s="10">
        <f>E105+F105</f>
        <v>1768</v>
      </c>
      <c r="H105" s="80"/>
    </row>
    <row r="106" spans="1:8" s="107" customFormat="1" ht="11.25">
      <c r="A106" s="162"/>
      <c r="B106" s="106">
        <v>80123</v>
      </c>
      <c r="C106" s="20"/>
      <c r="D106" s="51" t="s">
        <v>183</v>
      </c>
      <c r="E106" s="56">
        <f>E107</f>
        <v>15800</v>
      </c>
      <c r="F106" s="56">
        <f>F107</f>
        <v>-1238</v>
      </c>
      <c r="G106" s="56">
        <f>G107</f>
        <v>14562</v>
      </c>
      <c r="H106" s="80"/>
    </row>
    <row r="107" spans="1:8" s="107" customFormat="1" ht="11.25">
      <c r="A107" s="162"/>
      <c r="B107" s="106"/>
      <c r="C107" s="20" t="s">
        <v>148</v>
      </c>
      <c r="D107" s="5" t="s">
        <v>24</v>
      </c>
      <c r="E107" s="10">
        <v>15800</v>
      </c>
      <c r="F107" s="10">
        <v>-1238</v>
      </c>
      <c r="G107" s="10">
        <f>E107+F107</f>
        <v>14562</v>
      </c>
      <c r="H107" s="80"/>
    </row>
    <row r="108" spans="1:8" s="2" customFormat="1" ht="12.75">
      <c r="A108" s="162"/>
      <c r="B108" s="163">
        <v>80130</v>
      </c>
      <c r="C108" s="20"/>
      <c r="D108" s="24" t="s">
        <v>86</v>
      </c>
      <c r="E108" s="10">
        <f>E114+E116+E112+E111+E110+E109</f>
        <v>963800</v>
      </c>
      <c r="F108" s="10">
        <f>F114+F116+F112+F111+F110+F109</f>
        <v>196153.25</v>
      </c>
      <c r="G108" s="10">
        <f>G114+G116+G112+G111+G110+G109</f>
        <v>1159953.25</v>
      </c>
      <c r="H108" s="90"/>
    </row>
    <row r="109" spans="1:8" s="2" customFormat="1" ht="12.75">
      <c r="A109" s="162"/>
      <c r="B109" s="164"/>
      <c r="C109" s="20" t="s">
        <v>147</v>
      </c>
      <c r="D109" s="5" t="s">
        <v>54</v>
      </c>
      <c r="E109" s="10">
        <v>188940</v>
      </c>
      <c r="F109" s="10">
        <v>-16240</v>
      </c>
      <c r="G109" s="10">
        <f>E109+F109</f>
        <v>172700</v>
      </c>
      <c r="H109" s="90">
        <v>16</v>
      </c>
    </row>
    <row r="110" spans="1:8" s="2" customFormat="1" ht="12.75">
      <c r="A110" s="162"/>
      <c r="B110" s="164"/>
      <c r="C110" s="20" t="s">
        <v>148</v>
      </c>
      <c r="D110" s="5" t="s">
        <v>24</v>
      </c>
      <c r="E110" s="10">
        <v>17460</v>
      </c>
      <c r="F110" s="10">
        <v>1460</v>
      </c>
      <c r="G110" s="10">
        <f>E110+F110</f>
        <v>18920</v>
      </c>
      <c r="H110" s="90"/>
    </row>
    <row r="111" spans="1:8" s="2" customFormat="1" ht="12.75">
      <c r="A111" s="162"/>
      <c r="B111" s="164"/>
      <c r="C111" s="20" t="s">
        <v>119</v>
      </c>
      <c r="D111" s="16" t="s">
        <v>11</v>
      </c>
      <c r="E111" s="10">
        <v>57400</v>
      </c>
      <c r="F111" s="10">
        <v>-30000</v>
      </c>
      <c r="G111" s="10">
        <f>E111+F111</f>
        <v>27400</v>
      </c>
      <c r="H111" s="90"/>
    </row>
    <row r="112" spans="1:8" s="2" customFormat="1" ht="12.75">
      <c r="A112" s="162"/>
      <c r="B112" s="164"/>
      <c r="C112" s="20" t="s">
        <v>72</v>
      </c>
      <c r="D112" s="16" t="s">
        <v>30</v>
      </c>
      <c r="E112" s="10">
        <f>E113</f>
        <v>0</v>
      </c>
      <c r="F112" s="10">
        <f>F113</f>
        <v>763232</v>
      </c>
      <c r="G112" s="10">
        <f>G113</f>
        <v>763232</v>
      </c>
      <c r="H112" s="10">
        <f>H113</f>
        <v>1109792.14</v>
      </c>
    </row>
    <row r="113" spans="1:8" s="2" customFormat="1" ht="22.5">
      <c r="A113" s="162"/>
      <c r="B113" s="164"/>
      <c r="C113" s="20"/>
      <c r="D113" s="66" t="s">
        <v>74</v>
      </c>
      <c r="E113" s="65"/>
      <c r="F113" s="65">
        <v>763232</v>
      </c>
      <c r="G113" s="65">
        <f>E113+F113</f>
        <v>763232</v>
      </c>
      <c r="H113" s="108">
        <v>1109792.14</v>
      </c>
    </row>
    <row r="114" spans="1:8" s="2" customFormat="1" ht="12.75">
      <c r="A114" s="162"/>
      <c r="B114" s="164"/>
      <c r="C114" s="20" t="s">
        <v>21</v>
      </c>
      <c r="D114" s="16" t="s">
        <v>30</v>
      </c>
      <c r="E114" s="10">
        <f>E115</f>
        <v>595000</v>
      </c>
      <c r="F114" s="10">
        <f>F115</f>
        <v>-595000</v>
      </c>
      <c r="G114" s="10">
        <f>G115</f>
        <v>0</v>
      </c>
      <c r="H114" s="10">
        <f>H115</f>
        <v>0</v>
      </c>
    </row>
    <row r="115" spans="1:8" s="2" customFormat="1" ht="22.5">
      <c r="A115" s="162"/>
      <c r="B115" s="164"/>
      <c r="C115" s="20"/>
      <c r="D115" s="39" t="s">
        <v>74</v>
      </c>
      <c r="E115" s="10">
        <v>595000</v>
      </c>
      <c r="F115" s="10">
        <v>-595000</v>
      </c>
      <c r="G115" s="10">
        <f>E115+F115</f>
        <v>0</v>
      </c>
      <c r="H115" s="134"/>
    </row>
    <row r="116" spans="1:8" s="2" customFormat="1" ht="12.75">
      <c r="A116" s="162"/>
      <c r="B116" s="164"/>
      <c r="C116" s="9" t="s">
        <v>19</v>
      </c>
      <c r="D116" s="16" t="s">
        <v>30</v>
      </c>
      <c r="E116" s="10">
        <f>E117</f>
        <v>105000</v>
      </c>
      <c r="F116" s="10">
        <f>F117</f>
        <v>72701.25</v>
      </c>
      <c r="G116" s="10">
        <f>G117</f>
        <v>177701.25</v>
      </c>
      <c r="H116" s="10">
        <f>H117</f>
        <v>195845.67</v>
      </c>
    </row>
    <row r="117" spans="1:8" s="2" customFormat="1" ht="22.5">
      <c r="A117" s="142"/>
      <c r="B117" s="164"/>
      <c r="C117" s="9"/>
      <c r="D117" s="66" t="s">
        <v>74</v>
      </c>
      <c r="E117" s="65">
        <v>105000</v>
      </c>
      <c r="F117" s="65">
        <v>72701.25</v>
      </c>
      <c r="G117" s="65">
        <f aca="true" t="shared" si="4" ref="G117:G125">E117+F117</f>
        <v>177701.25</v>
      </c>
      <c r="H117" s="134">
        <v>195845.67</v>
      </c>
    </row>
    <row r="118" spans="1:8" s="2" customFormat="1" ht="12.75">
      <c r="A118" s="163">
        <v>851</v>
      </c>
      <c r="B118" s="49"/>
      <c r="C118" s="9"/>
      <c r="D118" s="70" t="s">
        <v>100</v>
      </c>
      <c r="E118" s="55">
        <f>E120</f>
        <v>63068</v>
      </c>
      <c r="F118" s="55">
        <f>F120</f>
        <v>0</v>
      </c>
      <c r="G118" s="55">
        <f t="shared" si="4"/>
        <v>63068</v>
      </c>
      <c r="H118" s="90"/>
    </row>
    <row r="119" spans="1:8" s="2" customFormat="1" ht="12.75">
      <c r="A119" s="164"/>
      <c r="B119" s="49"/>
      <c r="C119" s="9"/>
      <c r="D119" s="66" t="s">
        <v>185</v>
      </c>
      <c r="E119" s="58">
        <f>E120</f>
        <v>63068</v>
      </c>
      <c r="F119" s="58">
        <f>F120</f>
        <v>0</v>
      </c>
      <c r="G119" s="58">
        <f>G120</f>
        <v>63068</v>
      </c>
      <c r="H119" s="90"/>
    </row>
    <row r="120" spans="1:8" s="2" customFormat="1" ht="12.75">
      <c r="A120" s="141"/>
      <c r="B120" s="82">
        <v>85154</v>
      </c>
      <c r="C120" s="83"/>
      <c r="D120" s="84" t="s">
        <v>101</v>
      </c>
      <c r="E120" s="59">
        <f>E121+E122+E123+E124+E125</f>
        <v>63068</v>
      </c>
      <c r="F120" s="59">
        <f>F121+F122+F123+F124+F125</f>
        <v>0</v>
      </c>
      <c r="G120" s="59">
        <f t="shared" si="4"/>
        <v>63068</v>
      </c>
      <c r="H120" s="90"/>
    </row>
    <row r="121" spans="1:8" s="2" customFormat="1" ht="33.75">
      <c r="A121" s="141"/>
      <c r="B121" s="49"/>
      <c r="C121" s="9" t="s">
        <v>102</v>
      </c>
      <c r="D121" s="66" t="s">
        <v>103</v>
      </c>
      <c r="E121" s="65">
        <v>16000</v>
      </c>
      <c r="F121" s="65">
        <v>4000</v>
      </c>
      <c r="G121" s="65">
        <f t="shared" si="4"/>
        <v>20000</v>
      </c>
      <c r="H121" s="90"/>
    </row>
    <row r="122" spans="1:8" s="2" customFormat="1" ht="56.25">
      <c r="A122" s="141"/>
      <c r="B122" s="49"/>
      <c r="C122" s="9" t="s">
        <v>104</v>
      </c>
      <c r="D122" s="66" t="s">
        <v>105</v>
      </c>
      <c r="E122" s="65"/>
      <c r="F122" s="65"/>
      <c r="G122" s="65">
        <f t="shared" si="4"/>
        <v>0</v>
      </c>
      <c r="H122" s="90"/>
    </row>
    <row r="123" spans="1:8" s="2" customFormat="1" ht="12.75">
      <c r="A123" s="141"/>
      <c r="B123" s="49"/>
      <c r="C123" s="9" t="s">
        <v>106</v>
      </c>
      <c r="D123" s="66" t="s">
        <v>107</v>
      </c>
      <c r="E123" s="65">
        <v>33225</v>
      </c>
      <c r="F123" s="65">
        <v>-566</v>
      </c>
      <c r="G123" s="65">
        <f t="shared" si="4"/>
        <v>32659</v>
      </c>
      <c r="H123" s="90"/>
    </row>
    <row r="124" spans="1:8" s="2" customFormat="1" ht="12.75">
      <c r="A124" s="141"/>
      <c r="B124" s="49"/>
      <c r="C124" s="9" t="s">
        <v>108</v>
      </c>
      <c r="D124" s="66" t="s">
        <v>109</v>
      </c>
      <c r="E124" s="65">
        <v>2500</v>
      </c>
      <c r="F124" s="65">
        <v>-1000</v>
      </c>
      <c r="G124" s="65">
        <f t="shared" si="4"/>
        <v>1500</v>
      </c>
      <c r="H124" s="90"/>
    </row>
    <row r="125" spans="1:8" s="2" customFormat="1" ht="12.75">
      <c r="A125" s="142"/>
      <c r="B125" s="49"/>
      <c r="C125" s="9" t="s">
        <v>70</v>
      </c>
      <c r="D125" s="66" t="s">
        <v>110</v>
      </c>
      <c r="E125" s="65">
        <v>11343</v>
      </c>
      <c r="F125" s="65">
        <v>-2434</v>
      </c>
      <c r="G125" s="65">
        <f t="shared" si="4"/>
        <v>8909</v>
      </c>
      <c r="H125" s="90"/>
    </row>
    <row r="126" spans="1:8" s="2" customFormat="1" ht="12.75">
      <c r="A126" s="143">
        <v>852</v>
      </c>
      <c r="B126" s="111"/>
      <c r="C126" s="11"/>
      <c r="D126" s="70" t="s">
        <v>179</v>
      </c>
      <c r="E126" s="56">
        <f>E128+E130+E132</f>
        <v>591021</v>
      </c>
      <c r="F126" s="56">
        <f>F128+F130+F132</f>
        <v>58670</v>
      </c>
      <c r="G126" s="56">
        <f>G128+G130+G132</f>
        <v>649691</v>
      </c>
      <c r="H126" s="88"/>
    </row>
    <row r="127" spans="1:8" s="2" customFormat="1" ht="12.75">
      <c r="A127" s="141"/>
      <c r="B127" s="111"/>
      <c r="C127" s="11"/>
      <c r="D127" s="70" t="s">
        <v>185</v>
      </c>
      <c r="E127" s="56">
        <f>E128+E130+E132</f>
        <v>591021</v>
      </c>
      <c r="F127" s="56">
        <f>F128+F130+F132</f>
        <v>58670</v>
      </c>
      <c r="G127" s="56">
        <f>G128+G130+G132</f>
        <v>649691</v>
      </c>
      <c r="H127" s="88"/>
    </row>
    <row r="128" spans="1:8" s="2" customFormat="1" ht="12.75">
      <c r="A128" s="141"/>
      <c r="B128" s="49">
        <v>85202</v>
      </c>
      <c r="C128" s="9"/>
      <c r="D128" s="70" t="s">
        <v>180</v>
      </c>
      <c r="E128" s="65">
        <f>E129</f>
        <v>266400</v>
      </c>
      <c r="F128" s="65">
        <f>F129</f>
        <v>58670</v>
      </c>
      <c r="G128" s="65">
        <f>G129</f>
        <v>325070</v>
      </c>
      <c r="H128" s="90"/>
    </row>
    <row r="129" spans="1:8" s="2" customFormat="1" ht="12.75">
      <c r="A129" s="141"/>
      <c r="B129" s="49"/>
      <c r="C129" s="9" t="s">
        <v>124</v>
      </c>
      <c r="D129" s="66" t="s">
        <v>192</v>
      </c>
      <c r="E129" s="65">
        <v>266400</v>
      </c>
      <c r="F129" s="65">
        <v>58670</v>
      </c>
      <c r="G129" s="65">
        <f>E129+F129</f>
        <v>325070</v>
      </c>
      <c r="H129" s="90"/>
    </row>
    <row r="130" spans="1:8" s="2" customFormat="1" ht="12.75">
      <c r="A130" s="141"/>
      <c r="B130" s="49">
        <v>85203</v>
      </c>
      <c r="C130" s="119"/>
      <c r="D130" s="70" t="s">
        <v>225</v>
      </c>
      <c r="E130" s="56">
        <f>E131</f>
        <v>19621</v>
      </c>
      <c r="F130" s="56">
        <f>F131</f>
        <v>0</v>
      </c>
      <c r="G130" s="56">
        <f>G131</f>
        <v>19621</v>
      </c>
      <c r="H130" s="90"/>
    </row>
    <row r="131" spans="1:8" s="2" customFormat="1" ht="12.75">
      <c r="A131" s="141"/>
      <c r="B131" s="49"/>
      <c r="C131" s="9" t="s">
        <v>147</v>
      </c>
      <c r="D131" s="16" t="s">
        <v>54</v>
      </c>
      <c r="E131" s="65">
        <v>19621</v>
      </c>
      <c r="F131" s="65"/>
      <c r="G131" s="65">
        <f>E131+F131</f>
        <v>19621</v>
      </c>
      <c r="H131" s="90"/>
    </row>
    <row r="132" spans="1:8" s="2" customFormat="1" ht="12.75">
      <c r="A132" s="141"/>
      <c r="B132" s="49">
        <v>85219</v>
      </c>
      <c r="C132" s="11"/>
      <c r="D132" s="70" t="s">
        <v>226</v>
      </c>
      <c r="E132" s="56">
        <f>E133</f>
        <v>305000</v>
      </c>
      <c r="F132" s="56">
        <f>F133</f>
        <v>0</v>
      </c>
      <c r="G132" s="56">
        <f>G133</f>
        <v>305000</v>
      </c>
      <c r="H132" s="90"/>
    </row>
    <row r="133" spans="1:8" s="2" customFormat="1" ht="12.75">
      <c r="A133" s="142"/>
      <c r="B133" s="49"/>
      <c r="C133" s="9" t="s">
        <v>147</v>
      </c>
      <c r="D133" s="16" t="s">
        <v>54</v>
      </c>
      <c r="E133" s="65">
        <v>305000</v>
      </c>
      <c r="F133" s="65"/>
      <c r="G133" s="65">
        <f>E133+F133</f>
        <v>305000</v>
      </c>
      <c r="H133" s="90"/>
    </row>
    <row r="134" spans="1:8" s="2" customFormat="1" ht="21">
      <c r="A134" s="159">
        <v>853</v>
      </c>
      <c r="B134" s="38"/>
      <c r="C134" s="9"/>
      <c r="D134" s="51" t="s">
        <v>91</v>
      </c>
      <c r="E134" s="55">
        <f>E137</f>
        <v>0</v>
      </c>
      <c r="F134" s="55">
        <f>F137</f>
        <v>125011</v>
      </c>
      <c r="G134" s="55">
        <f>G137</f>
        <v>125011</v>
      </c>
      <c r="H134" s="90"/>
    </row>
    <row r="135" spans="1:8" s="2" customFormat="1" ht="12.75">
      <c r="A135" s="159"/>
      <c r="B135" s="109"/>
      <c r="C135" s="9"/>
      <c r="D135" s="1" t="s">
        <v>187</v>
      </c>
      <c r="E135" s="60">
        <f>E154</f>
        <v>0</v>
      </c>
      <c r="F135" s="60">
        <f>F154</f>
        <v>4973</v>
      </c>
      <c r="G135" s="60">
        <f>G154</f>
        <v>4973</v>
      </c>
      <c r="H135" s="90"/>
    </row>
    <row r="136" spans="1:8" s="2" customFormat="1" ht="12.75">
      <c r="A136" s="159"/>
      <c r="B136" s="109"/>
      <c r="C136" s="9"/>
      <c r="D136" s="1" t="s">
        <v>185</v>
      </c>
      <c r="E136" s="60">
        <f>E137-E154</f>
        <v>0</v>
      </c>
      <c r="F136" s="60">
        <f>F137-F154</f>
        <v>120038</v>
      </c>
      <c r="G136" s="60">
        <f>G137-G154</f>
        <v>120038</v>
      </c>
      <c r="H136" s="90"/>
    </row>
    <row r="137" spans="1:8" s="2" customFormat="1" ht="12.75">
      <c r="A137" s="160"/>
      <c r="B137" s="164">
        <v>85395</v>
      </c>
      <c r="C137" s="9"/>
      <c r="D137" s="51" t="s">
        <v>20</v>
      </c>
      <c r="E137" s="10">
        <f>E139+E140+E141+E142+E143+E144+E145+E146+E147+E148+E149+E150+E151+E152+E153+E154</f>
        <v>0</v>
      </c>
      <c r="F137" s="10">
        <f>F139+F140+F141+F142+F143+F144+F145+F146+F147+F148+F149+F150+F151+F152+F153+F154</f>
        <v>125011</v>
      </c>
      <c r="G137" s="10">
        <f>G139+G140+G141+G142+G143+G144+G145+G146+G147+G148+G149+G150+G151+G152+G153+G154</f>
        <v>125011</v>
      </c>
      <c r="H137" s="90"/>
    </row>
    <row r="138" spans="1:8" s="2" customFormat="1" ht="21">
      <c r="A138" s="160"/>
      <c r="B138" s="164"/>
      <c r="C138" s="9"/>
      <c r="D138" s="51" t="s">
        <v>99</v>
      </c>
      <c r="E138" s="10"/>
      <c r="F138" s="10"/>
      <c r="G138" s="10"/>
      <c r="H138" s="90"/>
    </row>
    <row r="139" spans="1:8" s="2" customFormat="1" ht="22.5">
      <c r="A139" s="160"/>
      <c r="B139" s="164"/>
      <c r="C139" s="9" t="s">
        <v>36</v>
      </c>
      <c r="D139" s="16" t="s">
        <v>52</v>
      </c>
      <c r="E139" s="10"/>
      <c r="F139" s="10">
        <v>140</v>
      </c>
      <c r="G139" s="10">
        <f>E139+F139</f>
        <v>140</v>
      </c>
      <c r="H139" s="90"/>
    </row>
    <row r="140" spans="1:8" s="2" customFormat="1" ht="12.75">
      <c r="A140" s="160"/>
      <c r="B140" s="164"/>
      <c r="C140" s="9" t="s">
        <v>37</v>
      </c>
      <c r="D140" s="29" t="s">
        <v>53</v>
      </c>
      <c r="E140" s="60"/>
      <c r="F140" s="60">
        <v>13126</v>
      </c>
      <c r="G140" s="60">
        <f aca="true" t="shared" si="5" ref="G140:G154">E140+F140</f>
        <v>13126</v>
      </c>
      <c r="H140" s="90"/>
    </row>
    <row r="141" spans="1:8" s="2" customFormat="1" ht="12.75">
      <c r="A141" s="160"/>
      <c r="B141" s="164"/>
      <c r="C141" s="9" t="s">
        <v>38</v>
      </c>
      <c r="D141" s="29" t="s">
        <v>54</v>
      </c>
      <c r="E141" s="60"/>
      <c r="F141" s="60">
        <v>39503</v>
      </c>
      <c r="G141" s="60">
        <f t="shared" si="5"/>
        <v>39503</v>
      </c>
      <c r="H141" s="90"/>
    </row>
    <row r="142" spans="1:8" s="2" customFormat="1" ht="12.75">
      <c r="A142" s="160"/>
      <c r="B142" s="164"/>
      <c r="C142" s="9" t="s">
        <v>39</v>
      </c>
      <c r="D142" s="29" t="s">
        <v>24</v>
      </c>
      <c r="E142" s="60"/>
      <c r="F142" s="60">
        <v>2119</v>
      </c>
      <c r="G142" s="60">
        <f t="shared" si="5"/>
        <v>2119</v>
      </c>
      <c r="H142" s="90"/>
    </row>
    <row r="143" spans="1:8" s="2" customFormat="1" ht="12.75">
      <c r="A143" s="160"/>
      <c r="B143" s="164"/>
      <c r="C143" s="9" t="s">
        <v>40</v>
      </c>
      <c r="D143" s="29" t="s">
        <v>55</v>
      </c>
      <c r="E143" s="60"/>
      <c r="F143" s="60">
        <v>6364</v>
      </c>
      <c r="G143" s="60">
        <f t="shared" si="5"/>
        <v>6364</v>
      </c>
      <c r="H143" s="90"/>
    </row>
    <row r="144" spans="1:8" s="2" customFormat="1" ht="12.75">
      <c r="A144" s="160"/>
      <c r="B144" s="164"/>
      <c r="C144" s="9" t="s">
        <v>41</v>
      </c>
      <c r="D144" s="29" t="s">
        <v>18</v>
      </c>
      <c r="E144" s="60"/>
      <c r="F144" s="60">
        <v>1020</v>
      </c>
      <c r="G144" s="60">
        <f t="shared" si="5"/>
        <v>1020</v>
      </c>
      <c r="H144" s="90"/>
    </row>
    <row r="145" spans="1:8" s="2" customFormat="1" ht="12.75">
      <c r="A145" s="160"/>
      <c r="B145" s="164"/>
      <c r="C145" s="9" t="s">
        <v>42</v>
      </c>
      <c r="D145" s="29" t="s">
        <v>26</v>
      </c>
      <c r="E145" s="60"/>
      <c r="F145" s="60">
        <v>6074</v>
      </c>
      <c r="G145" s="60">
        <f t="shared" si="5"/>
        <v>6074</v>
      </c>
      <c r="H145" s="90"/>
    </row>
    <row r="146" spans="1:8" s="2" customFormat="1" ht="12.75">
      <c r="A146" s="160"/>
      <c r="B146" s="164"/>
      <c r="C146" s="9" t="s">
        <v>43</v>
      </c>
      <c r="D146" s="29" t="s">
        <v>11</v>
      </c>
      <c r="E146" s="60"/>
      <c r="F146" s="60">
        <v>3700</v>
      </c>
      <c r="G146" s="60">
        <f t="shared" si="5"/>
        <v>3700</v>
      </c>
      <c r="H146" s="90"/>
    </row>
    <row r="147" spans="1:8" s="2" customFormat="1" ht="12.75">
      <c r="A147" s="160"/>
      <c r="B147" s="164"/>
      <c r="C147" s="9" t="s">
        <v>44</v>
      </c>
      <c r="D147" s="29" t="s">
        <v>25</v>
      </c>
      <c r="E147" s="60"/>
      <c r="F147" s="60">
        <v>1134</v>
      </c>
      <c r="G147" s="60">
        <f t="shared" si="5"/>
        <v>1134</v>
      </c>
      <c r="H147" s="90"/>
    </row>
    <row r="148" spans="1:8" s="2" customFormat="1" ht="12.75">
      <c r="A148" s="160"/>
      <c r="B148" s="164"/>
      <c r="C148" s="9" t="s">
        <v>45</v>
      </c>
      <c r="D148" s="29" t="s">
        <v>12</v>
      </c>
      <c r="E148" s="60"/>
      <c r="F148" s="60">
        <v>39812</v>
      </c>
      <c r="G148" s="60">
        <f t="shared" si="5"/>
        <v>39812</v>
      </c>
      <c r="H148" s="90"/>
    </row>
    <row r="149" spans="1:8" s="2" customFormat="1" ht="12.75">
      <c r="A149" s="160"/>
      <c r="B149" s="164"/>
      <c r="C149" s="9" t="s">
        <v>46</v>
      </c>
      <c r="D149" s="29" t="s">
        <v>12</v>
      </c>
      <c r="E149" s="60"/>
      <c r="F149" s="60">
        <v>4788</v>
      </c>
      <c r="G149" s="60">
        <f t="shared" si="5"/>
        <v>4788</v>
      </c>
      <c r="H149" s="90"/>
    </row>
    <row r="150" spans="1:8" s="2" customFormat="1" ht="12.75">
      <c r="A150" s="160"/>
      <c r="B150" s="164"/>
      <c r="C150" s="9" t="s">
        <v>47</v>
      </c>
      <c r="D150" s="29" t="s">
        <v>56</v>
      </c>
      <c r="E150" s="60"/>
      <c r="F150" s="60">
        <v>320</v>
      </c>
      <c r="G150" s="60">
        <f t="shared" si="5"/>
        <v>320</v>
      </c>
      <c r="H150" s="90"/>
    </row>
    <row r="151" spans="1:8" s="2" customFormat="1" ht="33.75">
      <c r="A151" s="160"/>
      <c r="B151" s="164"/>
      <c r="C151" s="9" t="s">
        <v>48</v>
      </c>
      <c r="D151" s="16" t="s">
        <v>57</v>
      </c>
      <c r="E151" s="10"/>
      <c r="F151" s="10">
        <v>80</v>
      </c>
      <c r="G151" s="10">
        <f t="shared" si="5"/>
        <v>80</v>
      </c>
      <c r="H151" s="90"/>
    </row>
    <row r="152" spans="1:8" s="2" customFormat="1" ht="22.5">
      <c r="A152" s="160"/>
      <c r="B152" s="164"/>
      <c r="C152" s="9" t="s">
        <v>49</v>
      </c>
      <c r="D152" s="16" t="s">
        <v>58</v>
      </c>
      <c r="E152" s="10"/>
      <c r="F152" s="10">
        <v>758</v>
      </c>
      <c r="G152" s="10">
        <f t="shared" si="5"/>
        <v>758</v>
      </c>
      <c r="H152" s="90"/>
    </row>
    <row r="153" spans="1:8" s="2" customFormat="1" ht="12.75">
      <c r="A153" s="160"/>
      <c r="B153" s="164"/>
      <c r="C153" s="9" t="s">
        <v>50</v>
      </c>
      <c r="D153" s="16" t="s">
        <v>59</v>
      </c>
      <c r="E153" s="10"/>
      <c r="F153" s="10">
        <v>1100</v>
      </c>
      <c r="G153" s="10">
        <f t="shared" si="5"/>
        <v>1100</v>
      </c>
      <c r="H153" s="90"/>
    </row>
    <row r="154" spans="1:8" s="2" customFormat="1" ht="12.75">
      <c r="A154" s="160"/>
      <c r="B154" s="165"/>
      <c r="C154" s="9" t="s">
        <v>51</v>
      </c>
      <c r="D154" s="16" t="s">
        <v>60</v>
      </c>
      <c r="E154" s="10"/>
      <c r="F154" s="10">
        <v>4973</v>
      </c>
      <c r="G154" s="10">
        <f t="shared" si="5"/>
        <v>4973</v>
      </c>
      <c r="H154" s="90"/>
    </row>
    <row r="155" spans="1:8" s="4" customFormat="1" ht="21">
      <c r="A155" s="136" t="s">
        <v>7</v>
      </c>
      <c r="B155" s="11"/>
      <c r="C155" s="11"/>
      <c r="D155" s="6" t="s">
        <v>9</v>
      </c>
      <c r="E155" s="12">
        <f>E158+E176+E174</f>
        <v>5671228.65</v>
      </c>
      <c r="F155" s="12">
        <f>F158+F176+F174</f>
        <v>288250.33</v>
      </c>
      <c r="G155" s="12">
        <f>G158+G176+G174</f>
        <v>5959478.98</v>
      </c>
      <c r="H155" s="91"/>
    </row>
    <row r="156" spans="1:8" s="4" customFormat="1" ht="15">
      <c r="A156" s="137"/>
      <c r="B156" s="28"/>
      <c r="C156" s="11"/>
      <c r="D156" s="62" t="s">
        <v>186</v>
      </c>
      <c r="E156" s="64">
        <f>E161+E163+E166+E169+E172+E175+E177</f>
        <v>5670728.65</v>
      </c>
      <c r="F156" s="64">
        <f>F161+F163+F166+F169+F172+F175+F177</f>
        <v>279685.33</v>
      </c>
      <c r="G156" s="64">
        <f>G161+G163+G166+G169+G172+G175+G177</f>
        <v>5950413.98</v>
      </c>
      <c r="H156" s="91"/>
    </row>
    <row r="157" spans="1:8" s="4" customFormat="1" ht="15">
      <c r="A157" s="137"/>
      <c r="B157" s="28"/>
      <c r="C157" s="11"/>
      <c r="D157" s="62" t="s">
        <v>185</v>
      </c>
      <c r="E157" s="64">
        <f>E159</f>
        <v>500</v>
      </c>
      <c r="F157" s="64">
        <f>F159</f>
        <v>8565</v>
      </c>
      <c r="G157" s="64">
        <f>G159</f>
        <v>9065</v>
      </c>
      <c r="H157" s="91"/>
    </row>
    <row r="158" spans="1:8" s="4" customFormat="1" ht="15">
      <c r="A158" s="137"/>
      <c r="B158" s="136" t="s">
        <v>13</v>
      </c>
      <c r="C158" s="11"/>
      <c r="D158" s="6" t="s">
        <v>14</v>
      </c>
      <c r="E158" s="12">
        <f>E169+E161+E166+E159+E163+E172</f>
        <v>5668228.65</v>
      </c>
      <c r="F158" s="12">
        <f>F169+F161+F166+F159+F163+F172</f>
        <v>232350.33000000002</v>
      </c>
      <c r="G158" s="12">
        <f>G169+G161+G166+G159+G163+G172</f>
        <v>5900578.98</v>
      </c>
      <c r="H158" s="91"/>
    </row>
    <row r="159" spans="1:8" s="101" customFormat="1" ht="14.25">
      <c r="A159" s="137"/>
      <c r="B159" s="137"/>
      <c r="C159" s="94" t="s">
        <v>137</v>
      </c>
      <c r="D159" s="5" t="s">
        <v>140</v>
      </c>
      <c r="E159" s="10">
        <v>500</v>
      </c>
      <c r="F159" s="10">
        <v>8565</v>
      </c>
      <c r="G159" s="10">
        <f>E159+F159</f>
        <v>9065</v>
      </c>
      <c r="H159" s="100"/>
    </row>
    <row r="160" spans="1:8" s="101" customFormat="1" ht="32.25" customHeight="1">
      <c r="A160" s="137"/>
      <c r="B160" s="137"/>
      <c r="C160" s="94"/>
      <c r="D160" s="63" t="s">
        <v>181</v>
      </c>
      <c r="E160" s="10"/>
      <c r="F160" s="10"/>
      <c r="G160" s="10"/>
      <c r="H160" s="100"/>
    </row>
    <row r="161" spans="1:8" s="4" customFormat="1" ht="31.5">
      <c r="A161" s="137"/>
      <c r="B161" s="141"/>
      <c r="C161" s="28" t="s">
        <v>22</v>
      </c>
      <c r="D161" s="6" t="s">
        <v>27</v>
      </c>
      <c r="E161" s="10">
        <f>E162</f>
        <v>0</v>
      </c>
      <c r="F161" s="10">
        <f>F162</f>
        <v>134000</v>
      </c>
      <c r="G161" s="10">
        <f>E161+F161</f>
        <v>134000</v>
      </c>
      <c r="H161" s="91"/>
    </row>
    <row r="162" spans="1:8" s="4" customFormat="1" ht="26.25" customHeight="1">
      <c r="A162" s="137"/>
      <c r="B162" s="141"/>
      <c r="C162" s="28"/>
      <c r="D162" s="63" t="s">
        <v>190</v>
      </c>
      <c r="E162" s="60"/>
      <c r="F162" s="60">
        <v>134000</v>
      </c>
      <c r="G162" s="60">
        <f>E162+F162</f>
        <v>134000</v>
      </c>
      <c r="H162" s="91"/>
    </row>
    <row r="163" spans="1:8" s="4" customFormat="1" ht="15">
      <c r="A163" s="137"/>
      <c r="B163" s="141"/>
      <c r="C163" s="28" t="s">
        <v>64</v>
      </c>
      <c r="D163" s="16" t="s">
        <v>30</v>
      </c>
      <c r="E163" s="60">
        <f>E164+E165</f>
        <v>0</v>
      </c>
      <c r="F163" s="60">
        <f>F164+F165</f>
        <v>504500</v>
      </c>
      <c r="G163" s="60">
        <f>G164+G165</f>
        <v>504500</v>
      </c>
      <c r="H163" s="91"/>
    </row>
    <row r="164" spans="1:8" s="4" customFormat="1" ht="56.25">
      <c r="A164" s="137"/>
      <c r="B164" s="141"/>
      <c r="C164" s="28"/>
      <c r="D164" s="63" t="s">
        <v>149</v>
      </c>
      <c r="E164" s="60"/>
      <c r="F164" s="60">
        <v>503500</v>
      </c>
      <c r="G164" s="60">
        <f>E164+F164</f>
        <v>503500</v>
      </c>
      <c r="H164" s="91"/>
    </row>
    <row r="165" spans="1:8" s="4" customFormat="1" ht="22.5">
      <c r="A165" s="137"/>
      <c r="B165" s="141"/>
      <c r="C165" s="28"/>
      <c r="D165" s="63" t="s">
        <v>230</v>
      </c>
      <c r="E165" s="60"/>
      <c r="F165" s="60">
        <v>1000</v>
      </c>
      <c r="G165" s="60">
        <f>E165+F165</f>
        <v>1000</v>
      </c>
      <c r="H165" s="91"/>
    </row>
    <row r="166" spans="1:8" s="4" customFormat="1" ht="15">
      <c r="A166" s="137"/>
      <c r="B166" s="141"/>
      <c r="C166" s="136" t="s">
        <v>72</v>
      </c>
      <c r="D166" s="16" t="s">
        <v>30</v>
      </c>
      <c r="E166" s="10">
        <f>E167+E168</f>
        <v>2655215.98</v>
      </c>
      <c r="F166" s="10">
        <f>F167+F168</f>
        <v>-793316</v>
      </c>
      <c r="G166" s="10">
        <f>G167+G168</f>
        <v>1861899.98</v>
      </c>
      <c r="H166" s="91"/>
    </row>
    <row r="167" spans="1:8" s="4" customFormat="1" ht="22.5">
      <c r="A167" s="137"/>
      <c r="B167" s="141"/>
      <c r="C167" s="137"/>
      <c r="D167" s="16" t="s">
        <v>28</v>
      </c>
      <c r="E167" s="10">
        <v>1822486.48</v>
      </c>
      <c r="F167" s="10">
        <v>-685586</v>
      </c>
      <c r="G167" s="10">
        <f>E167+F167</f>
        <v>1136900.48</v>
      </c>
      <c r="H167" s="91"/>
    </row>
    <row r="168" spans="1:8" s="4" customFormat="1" ht="22.5">
      <c r="A168" s="137"/>
      <c r="B168" s="141"/>
      <c r="C168" s="140"/>
      <c r="D168" s="16" t="s">
        <v>29</v>
      </c>
      <c r="E168" s="10">
        <v>832729.5</v>
      </c>
      <c r="F168" s="10">
        <v>-107730</v>
      </c>
      <c r="G168" s="10">
        <f>E168+F168</f>
        <v>724999.5</v>
      </c>
      <c r="H168" s="91"/>
    </row>
    <row r="169" spans="1:8" s="4" customFormat="1" ht="15">
      <c r="A169" s="137"/>
      <c r="B169" s="141"/>
      <c r="C169" s="136" t="s">
        <v>19</v>
      </c>
      <c r="D169" s="16" t="s">
        <v>30</v>
      </c>
      <c r="E169" s="12">
        <f>E171+E170</f>
        <v>3012512.67</v>
      </c>
      <c r="F169" s="12">
        <f>F171+F170</f>
        <v>370061.33</v>
      </c>
      <c r="G169" s="12">
        <f>G171+G170</f>
        <v>3382574</v>
      </c>
      <c r="H169" s="91"/>
    </row>
    <row r="170" spans="1:8" s="4" customFormat="1" ht="22.5">
      <c r="A170" s="137"/>
      <c r="B170" s="141"/>
      <c r="C170" s="137"/>
      <c r="D170" s="16" t="s">
        <v>28</v>
      </c>
      <c r="E170" s="10">
        <v>1584885.12</v>
      </c>
      <c r="F170" s="10">
        <v>468588.88</v>
      </c>
      <c r="G170" s="10">
        <f>E170+F170</f>
        <v>2053474</v>
      </c>
      <c r="H170" s="91"/>
    </row>
    <row r="171" spans="1:8" s="4" customFormat="1" ht="22.5">
      <c r="A171" s="137"/>
      <c r="B171" s="142"/>
      <c r="C171" s="137"/>
      <c r="D171" s="16" t="s">
        <v>29</v>
      </c>
      <c r="E171" s="10">
        <v>1427627.55</v>
      </c>
      <c r="F171" s="10">
        <v>-98527.55</v>
      </c>
      <c r="G171" s="10">
        <f>E171+F171</f>
        <v>1329100</v>
      </c>
      <c r="H171" s="91"/>
    </row>
    <row r="172" spans="1:8" s="4" customFormat="1" ht="15">
      <c r="A172" s="137"/>
      <c r="B172" s="26"/>
      <c r="C172" s="47" t="s">
        <v>157</v>
      </c>
      <c r="D172" s="16" t="s">
        <v>158</v>
      </c>
      <c r="E172" s="10">
        <f>E173</f>
        <v>0</v>
      </c>
      <c r="F172" s="10">
        <f>F173</f>
        <v>8540</v>
      </c>
      <c r="G172" s="10">
        <f>G173</f>
        <v>8540</v>
      </c>
      <c r="H172" s="91"/>
    </row>
    <row r="173" spans="1:8" s="4" customFormat="1" ht="11.25" customHeight="1">
      <c r="A173" s="137"/>
      <c r="B173" s="26"/>
      <c r="C173" s="47"/>
      <c r="D173" s="16" t="s">
        <v>228</v>
      </c>
      <c r="E173" s="10"/>
      <c r="F173" s="10">
        <v>8540</v>
      </c>
      <c r="G173" s="10">
        <f>E173+F173</f>
        <v>8540</v>
      </c>
      <c r="H173" s="91"/>
    </row>
    <row r="174" spans="1:8" s="4" customFormat="1" ht="15">
      <c r="A174" s="137"/>
      <c r="B174" s="23">
        <v>90002</v>
      </c>
      <c r="C174" s="47"/>
      <c r="D174" s="24" t="s">
        <v>142</v>
      </c>
      <c r="E174" s="12">
        <f>E175</f>
        <v>0</v>
      </c>
      <c r="F174" s="12">
        <f>F175</f>
        <v>38000</v>
      </c>
      <c r="G174" s="12">
        <f>G175</f>
        <v>38000</v>
      </c>
      <c r="H174" s="91"/>
    </row>
    <row r="175" spans="1:8" s="4" customFormat="1" ht="20.25" customHeight="1">
      <c r="A175" s="137"/>
      <c r="B175" s="26"/>
      <c r="C175" s="47" t="s">
        <v>22</v>
      </c>
      <c r="D175" s="16" t="s">
        <v>141</v>
      </c>
      <c r="E175" s="10"/>
      <c r="F175" s="10">
        <v>38000</v>
      </c>
      <c r="G175" s="10">
        <f>E175+F175</f>
        <v>38000</v>
      </c>
      <c r="H175" s="91"/>
    </row>
    <row r="176" spans="1:8" s="4" customFormat="1" ht="21">
      <c r="A176" s="141"/>
      <c r="B176" s="23">
        <v>90005</v>
      </c>
      <c r="C176" s="47"/>
      <c r="D176" s="24" t="s">
        <v>87</v>
      </c>
      <c r="E176" s="12">
        <f aca="true" t="shared" si="6" ref="E176:G177">E177</f>
        <v>3000</v>
      </c>
      <c r="F176" s="12">
        <f t="shared" si="6"/>
        <v>17900</v>
      </c>
      <c r="G176" s="12">
        <f t="shared" si="6"/>
        <v>20900</v>
      </c>
      <c r="H176" s="91"/>
    </row>
    <row r="177" spans="1:8" s="4" customFormat="1" ht="15">
      <c r="A177" s="141"/>
      <c r="B177" s="26"/>
      <c r="C177" s="47" t="s">
        <v>64</v>
      </c>
      <c r="D177" s="16" t="s">
        <v>30</v>
      </c>
      <c r="E177" s="10">
        <f t="shared" si="6"/>
        <v>3000</v>
      </c>
      <c r="F177" s="10">
        <f t="shared" si="6"/>
        <v>17900</v>
      </c>
      <c r="G177" s="10">
        <f t="shared" si="6"/>
        <v>20900</v>
      </c>
      <c r="H177" s="91"/>
    </row>
    <row r="178" spans="1:8" s="4" customFormat="1" ht="27" customHeight="1">
      <c r="A178" s="142"/>
      <c r="B178" s="26"/>
      <c r="C178" s="47"/>
      <c r="D178" s="43" t="s">
        <v>211</v>
      </c>
      <c r="E178" s="10">
        <v>3000</v>
      </c>
      <c r="F178" s="10">
        <v>17900</v>
      </c>
      <c r="G178" s="10">
        <f>E178+F178</f>
        <v>20900</v>
      </c>
      <c r="H178" s="91"/>
    </row>
    <row r="179" spans="1:8" s="4" customFormat="1" ht="21">
      <c r="A179" s="149">
        <v>921</v>
      </c>
      <c r="B179" s="11"/>
      <c r="C179" s="20"/>
      <c r="D179" s="43" t="s">
        <v>89</v>
      </c>
      <c r="E179" s="56">
        <f>E182+E197</f>
        <v>1265522</v>
      </c>
      <c r="F179" s="56">
        <f>F182+F197</f>
        <v>-294402</v>
      </c>
      <c r="G179" s="56">
        <f>G182+G197</f>
        <v>971120</v>
      </c>
      <c r="H179" s="91"/>
    </row>
    <row r="180" spans="1:8" s="4" customFormat="1" ht="15">
      <c r="A180" s="149"/>
      <c r="B180" s="28"/>
      <c r="C180" s="20"/>
      <c r="D180" s="118" t="s">
        <v>186</v>
      </c>
      <c r="E180" s="65">
        <f>E186+E189+E184+E193</f>
        <v>485522</v>
      </c>
      <c r="F180" s="65">
        <f>F186+F189+F184+F193</f>
        <v>-287402</v>
      </c>
      <c r="G180" s="65">
        <f>G186+G189+G184+G193</f>
        <v>198120</v>
      </c>
      <c r="H180" s="91"/>
    </row>
    <row r="181" spans="1:8" s="4" customFormat="1" ht="12" customHeight="1">
      <c r="A181" s="149"/>
      <c r="B181" s="28"/>
      <c r="C181" s="20"/>
      <c r="D181" s="118" t="s">
        <v>185</v>
      </c>
      <c r="E181" s="65">
        <f>E183+E198</f>
        <v>780000</v>
      </c>
      <c r="F181" s="65">
        <f>F183+F198</f>
        <v>-7000</v>
      </c>
      <c r="G181" s="65">
        <f>G183+G198</f>
        <v>773000</v>
      </c>
      <c r="H181" s="91"/>
    </row>
    <row r="182" spans="1:8" s="4" customFormat="1" ht="21">
      <c r="A182" s="149"/>
      <c r="B182" s="136" t="s">
        <v>16</v>
      </c>
      <c r="C182" s="20"/>
      <c r="D182" s="43" t="s">
        <v>17</v>
      </c>
      <c r="E182" s="56">
        <f>E183+E186+E189+E193+E184</f>
        <v>1059522</v>
      </c>
      <c r="F182" s="56">
        <f>F183+F186+F189+F193+F184</f>
        <v>-292402</v>
      </c>
      <c r="G182" s="56">
        <f>G183+G186+G189+G193+G184</f>
        <v>767120</v>
      </c>
      <c r="H182" s="91"/>
    </row>
    <row r="183" spans="1:8" s="4" customFormat="1" ht="22.5">
      <c r="A183" s="149"/>
      <c r="B183" s="137"/>
      <c r="C183" s="126" t="s">
        <v>219</v>
      </c>
      <c r="D183" s="29" t="s">
        <v>220</v>
      </c>
      <c r="E183" s="56">
        <v>574000</v>
      </c>
      <c r="F183" s="56">
        <v>-5000</v>
      </c>
      <c r="G183" s="56">
        <f>E183+F183</f>
        <v>569000</v>
      </c>
      <c r="H183" s="91"/>
    </row>
    <row r="184" spans="1:8" s="4" customFormat="1" ht="15">
      <c r="A184" s="149"/>
      <c r="B184" s="137"/>
      <c r="C184" s="126" t="s">
        <v>64</v>
      </c>
      <c r="D184" s="29" t="s">
        <v>30</v>
      </c>
      <c r="E184" s="56">
        <f>E185</f>
        <v>3500</v>
      </c>
      <c r="F184" s="56">
        <f>F185</f>
        <v>3000</v>
      </c>
      <c r="G184" s="56">
        <f>G185</f>
        <v>6500</v>
      </c>
      <c r="H184" s="91"/>
    </row>
    <row r="185" spans="1:8" s="4" customFormat="1" ht="15">
      <c r="A185" s="149"/>
      <c r="B185" s="137"/>
      <c r="C185" s="126"/>
      <c r="D185" s="29" t="s">
        <v>231</v>
      </c>
      <c r="E185" s="10">
        <v>3500</v>
      </c>
      <c r="F185" s="10">
        <v>3000</v>
      </c>
      <c r="G185" s="10">
        <f>E185+F185</f>
        <v>6500</v>
      </c>
      <c r="H185" s="91"/>
    </row>
    <row r="186" spans="1:8" s="4" customFormat="1" ht="45">
      <c r="A186" s="149"/>
      <c r="B186" s="137"/>
      <c r="C186" s="126" t="s">
        <v>210</v>
      </c>
      <c r="D186" s="1" t="s">
        <v>23</v>
      </c>
      <c r="E186" s="56">
        <f>E187+E188</f>
        <v>65000</v>
      </c>
      <c r="F186" s="56">
        <f>F187+F188</f>
        <v>-21400</v>
      </c>
      <c r="G186" s="56">
        <f>G187+G188</f>
        <v>43600</v>
      </c>
      <c r="H186" s="91"/>
    </row>
    <row r="187" spans="1:8" s="4" customFormat="1" ht="14.25" customHeight="1">
      <c r="A187" s="149"/>
      <c r="B187" s="137"/>
      <c r="C187" s="126"/>
      <c r="D187" s="63" t="s">
        <v>215</v>
      </c>
      <c r="E187" s="64">
        <v>55000</v>
      </c>
      <c r="F187" s="64">
        <v>-21400</v>
      </c>
      <c r="G187" s="64">
        <f>E187+F187</f>
        <v>33600</v>
      </c>
      <c r="H187" s="128"/>
    </row>
    <row r="188" spans="1:8" s="4" customFormat="1" ht="12" customHeight="1">
      <c r="A188" s="149"/>
      <c r="B188" s="137"/>
      <c r="C188" s="126"/>
      <c r="D188" s="63" t="s">
        <v>216</v>
      </c>
      <c r="E188" s="64">
        <v>10000</v>
      </c>
      <c r="F188" s="64"/>
      <c r="G188" s="64">
        <f>E188+F188</f>
        <v>10000</v>
      </c>
      <c r="H188" s="128"/>
    </row>
    <row r="189" spans="1:8" s="4" customFormat="1" ht="45">
      <c r="A189" s="149"/>
      <c r="B189" s="137"/>
      <c r="C189" s="126" t="s">
        <v>207</v>
      </c>
      <c r="D189" s="1" t="s">
        <v>23</v>
      </c>
      <c r="E189" s="56">
        <f>E190+E191+E192</f>
        <v>256366</v>
      </c>
      <c r="F189" s="56">
        <f>F190+F191+F192</f>
        <v>-256366</v>
      </c>
      <c r="G189" s="56">
        <f>G190+G191+G192</f>
        <v>0</v>
      </c>
      <c r="H189" s="91"/>
    </row>
    <row r="190" spans="1:8" s="4" customFormat="1" ht="9.75" customHeight="1">
      <c r="A190" s="149"/>
      <c r="B190" s="137"/>
      <c r="C190" s="126"/>
      <c r="D190" s="63" t="s">
        <v>212</v>
      </c>
      <c r="E190" s="64">
        <v>40705</v>
      </c>
      <c r="F190" s="64">
        <v>-40705</v>
      </c>
      <c r="G190" s="64">
        <f>E190+F190</f>
        <v>0</v>
      </c>
      <c r="H190" s="128"/>
    </row>
    <row r="191" spans="1:8" s="4" customFormat="1" ht="11.25" customHeight="1">
      <c r="A191" s="149"/>
      <c r="B191" s="137"/>
      <c r="C191" s="126"/>
      <c r="D191" s="114" t="s">
        <v>213</v>
      </c>
      <c r="E191" s="64">
        <v>51144</v>
      </c>
      <c r="F191" s="64">
        <v>-51144</v>
      </c>
      <c r="G191" s="64">
        <f>E191+F191</f>
        <v>0</v>
      </c>
      <c r="H191" s="128"/>
    </row>
    <row r="192" spans="1:8" s="4" customFormat="1" ht="10.5" customHeight="1">
      <c r="A192" s="149"/>
      <c r="B192" s="137"/>
      <c r="C192" s="126"/>
      <c r="D192" s="114" t="s">
        <v>214</v>
      </c>
      <c r="E192" s="64">
        <v>164517</v>
      </c>
      <c r="F192" s="64">
        <v>-164517</v>
      </c>
      <c r="G192" s="64">
        <f>E192+F192</f>
        <v>0</v>
      </c>
      <c r="H192" s="128"/>
    </row>
    <row r="193" spans="1:8" s="4" customFormat="1" ht="45">
      <c r="A193" s="149"/>
      <c r="B193" s="137"/>
      <c r="C193" s="138" t="s">
        <v>32</v>
      </c>
      <c r="D193" s="1" t="s">
        <v>23</v>
      </c>
      <c r="E193" s="10">
        <f>E194+E195+E196</f>
        <v>160656</v>
      </c>
      <c r="F193" s="10">
        <f>F194+F195+F196</f>
        <v>-12636</v>
      </c>
      <c r="G193" s="10">
        <f>G194+G195+G196</f>
        <v>148020</v>
      </c>
      <c r="H193" s="91"/>
    </row>
    <row r="194" spans="1:8" s="4" customFormat="1" ht="9.75" customHeight="1">
      <c r="A194" s="149"/>
      <c r="B194" s="140"/>
      <c r="C194" s="139"/>
      <c r="D194" s="118" t="s">
        <v>33</v>
      </c>
      <c r="E194" s="127">
        <v>25509</v>
      </c>
      <c r="F194" s="127">
        <v>543</v>
      </c>
      <c r="G194" s="127">
        <f>E194+F194</f>
        <v>26052</v>
      </c>
      <c r="H194" s="128"/>
    </row>
    <row r="195" spans="1:8" s="4" customFormat="1" ht="12" customHeight="1">
      <c r="A195" s="149"/>
      <c r="B195" s="21"/>
      <c r="C195" s="20"/>
      <c r="D195" s="118" t="s">
        <v>34</v>
      </c>
      <c r="E195" s="127">
        <v>32050</v>
      </c>
      <c r="F195" s="127">
        <v>-6590</v>
      </c>
      <c r="G195" s="127">
        <f>E195+F195</f>
        <v>25460</v>
      </c>
      <c r="H195" s="128"/>
    </row>
    <row r="196" spans="1:8" s="4" customFormat="1" ht="11.25" customHeight="1">
      <c r="A196" s="149"/>
      <c r="B196" s="21"/>
      <c r="C196" s="20"/>
      <c r="D196" s="118" t="s">
        <v>35</v>
      </c>
      <c r="E196" s="127">
        <v>103097</v>
      </c>
      <c r="F196" s="127">
        <v>-6589</v>
      </c>
      <c r="G196" s="127">
        <f>E196+F196</f>
        <v>96508</v>
      </c>
      <c r="H196" s="128"/>
    </row>
    <row r="197" spans="1:8" s="4" customFormat="1" ht="15">
      <c r="A197" s="123"/>
      <c r="B197" s="95" t="s">
        <v>221</v>
      </c>
      <c r="C197" s="95"/>
      <c r="D197" s="43" t="s">
        <v>218</v>
      </c>
      <c r="E197" s="56">
        <f>E198</f>
        <v>206000</v>
      </c>
      <c r="F197" s="56">
        <f>F198</f>
        <v>-2000</v>
      </c>
      <c r="G197" s="56">
        <f>G198</f>
        <v>204000</v>
      </c>
      <c r="H197" s="128"/>
    </row>
    <row r="198" spans="1:8" s="4" customFormat="1" ht="22.5">
      <c r="A198" s="123"/>
      <c r="B198" s="21"/>
      <c r="C198" s="20" t="s">
        <v>219</v>
      </c>
      <c r="D198" s="29" t="s">
        <v>220</v>
      </c>
      <c r="E198" s="127">
        <v>206000</v>
      </c>
      <c r="F198" s="127">
        <v>-2000</v>
      </c>
      <c r="G198" s="127">
        <f>E198+F198</f>
        <v>204000</v>
      </c>
      <c r="H198" s="128"/>
    </row>
    <row r="199" spans="1:8" s="4" customFormat="1" ht="15">
      <c r="A199" s="163">
        <v>926</v>
      </c>
      <c r="B199" s="21"/>
      <c r="C199" s="21"/>
      <c r="D199" s="43" t="s">
        <v>90</v>
      </c>
      <c r="E199" s="12">
        <f>E202+E215+E217</f>
        <v>695014</v>
      </c>
      <c r="F199" s="12">
        <f>F202+F215+F217</f>
        <v>-12000</v>
      </c>
      <c r="G199" s="12">
        <f>G202+G215+G217</f>
        <v>683014</v>
      </c>
      <c r="H199" s="91"/>
    </row>
    <row r="200" spans="1:8" s="4" customFormat="1" ht="10.5" customHeight="1">
      <c r="A200" s="164"/>
      <c r="B200" s="47"/>
      <c r="C200" s="21"/>
      <c r="D200" s="114" t="s">
        <v>184</v>
      </c>
      <c r="E200" s="64">
        <f>E205+E210+E219</f>
        <v>377124</v>
      </c>
      <c r="F200" s="64">
        <f>F205+F210+F219</f>
        <v>-2000</v>
      </c>
      <c r="G200" s="64">
        <f>G205+G210+G219</f>
        <v>375124</v>
      </c>
      <c r="H200" s="91"/>
    </row>
    <row r="201" spans="1:8" s="4" customFormat="1" ht="11.25" customHeight="1">
      <c r="A201" s="164"/>
      <c r="B201" s="47"/>
      <c r="C201" s="21"/>
      <c r="D201" s="114" t="s">
        <v>185</v>
      </c>
      <c r="E201" s="64">
        <f>E203+E204+E216</f>
        <v>317890</v>
      </c>
      <c r="F201" s="64">
        <f>F203+F204+F216</f>
        <v>-10000</v>
      </c>
      <c r="G201" s="64">
        <f>G203+G204+G216</f>
        <v>307890</v>
      </c>
      <c r="H201" s="91"/>
    </row>
    <row r="202" spans="1:8" s="4" customFormat="1" ht="15">
      <c r="A202" s="164"/>
      <c r="B202" s="136" t="s">
        <v>79</v>
      </c>
      <c r="C202" s="21"/>
      <c r="D202" s="43" t="s">
        <v>84</v>
      </c>
      <c r="E202" s="12">
        <f>E205+E210+E203+E204</f>
        <v>653014</v>
      </c>
      <c r="F202" s="12">
        <f>F205+F210+F203+F204</f>
        <v>-13000</v>
      </c>
      <c r="G202" s="12">
        <f>G205+G210+G203+G204</f>
        <v>640014</v>
      </c>
      <c r="H202" s="91"/>
    </row>
    <row r="203" spans="1:8" s="4" customFormat="1" ht="15">
      <c r="A203" s="164"/>
      <c r="B203" s="137"/>
      <c r="C203" s="126" t="s">
        <v>147</v>
      </c>
      <c r="D203" s="16" t="s">
        <v>54</v>
      </c>
      <c r="E203" s="10">
        <v>235682</v>
      </c>
      <c r="F203" s="10">
        <v>-9000</v>
      </c>
      <c r="G203" s="10">
        <f>E203+F203</f>
        <v>226682</v>
      </c>
      <c r="H203" s="91"/>
    </row>
    <row r="204" spans="1:8" s="4" customFormat="1" ht="15">
      <c r="A204" s="164"/>
      <c r="B204" s="137"/>
      <c r="C204" s="126" t="s">
        <v>166</v>
      </c>
      <c r="D204" s="16" t="s">
        <v>55</v>
      </c>
      <c r="E204" s="10">
        <v>42208</v>
      </c>
      <c r="F204" s="10">
        <v>-4000</v>
      </c>
      <c r="G204" s="10">
        <f>E204+F204</f>
        <v>38208</v>
      </c>
      <c r="H204" s="91"/>
    </row>
    <row r="205" spans="1:8" s="4" customFormat="1" ht="21">
      <c r="A205" s="164"/>
      <c r="B205" s="137"/>
      <c r="C205" s="156" t="s">
        <v>72</v>
      </c>
      <c r="D205" s="43" t="s">
        <v>30</v>
      </c>
      <c r="E205" s="56">
        <f>E206+E207+E208+E209</f>
        <v>0</v>
      </c>
      <c r="F205" s="56">
        <f>F206+F207+F208+F209</f>
        <v>375124</v>
      </c>
      <c r="G205" s="56">
        <f>G206+G207+G208+G209</f>
        <v>375124</v>
      </c>
      <c r="H205" s="91"/>
    </row>
    <row r="206" spans="1:8" s="4" customFormat="1" ht="12" customHeight="1">
      <c r="A206" s="164"/>
      <c r="B206" s="137"/>
      <c r="C206" s="157"/>
      <c r="D206" s="67" t="s">
        <v>80</v>
      </c>
      <c r="E206" s="65"/>
      <c r="F206" s="65">
        <v>11643</v>
      </c>
      <c r="G206" s="65">
        <f>E206+F206</f>
        <v>11643</v>
      </c>
      <c r="H206" s="91"/>
    </row>
    <row r="207" spans="1:8" s="4" customFormat="1" ht="12" customHeight="1">
      <c r="A207" s="164"/>
      <c r="B207" s="137"/>
      <c r="C207" s="157"/>
      <c r="D207" s="67" t="s">
        <v>81</v>
      </c>
      <c r="E207" s="65"/>
      <c r="F207" s="65">
        <v>11912</v>
      </c>
      <c r="G207" s="65">
        <f>E207+F207</f>
        <v>11912</v>
      </c>
      <c r="H207" s="91"/>
    </row>
    <row r="208" spans="1:8" s="4" customFormat="1" ht="11.25" customHeight="1">
      <c r="A208" s="164"/>
      <c r="B208" s="137"/>
      <c r="C208" s="157"/>
      <c r="D208" s="66" t="s">
        <v>82</v>
      </c>
      <c r="E208" s="65"/>
      <c r="F208" s="65">
        <v>32179</v>
      </c>
      <c r="G208" s="65">
        <f>E208+F208</f>
        <v>32179</v>
      </c>
      <c r="H208" s="91"/>
    </row>
    <row r="209" spans="1:8" s="4" customFormat="1" ht="11.25" customHeight="1">
      <c r="A209" s="164"/>
      <c r="B209" s="137"/>
      <c r="C209" s="158"/>
      <c r="D209" s="66" t="s">
        <v>83</v>
      </c>
      <c r="E209" s="65"/>
      <c r="F209" s="65">
        <v>319390</v>
      </c>
      <c r="G209" s="65">
        <f>E209+F209</f>
        <v>319390</v>
      </c>
      <c r="H209" s="91"/>
    </row>
    <row r="210" spans="1:8" s="4" customFormat="1" ht="21">
      <c r="A210" s="164"/>
      <c r="B210" s="137"/>
      <c r="C210" s="156" t="s">
        <v>21</v>
      </c>
      <c r="D210" s="43" t="s">
        <v>30</v>
      </c>
      <c r="E210" s="56">
        <f>E211+E212+E213+E214</f>
        <v>375124</v>
      </c>
      <c r="F210" s="56">
        <f>F211+F212+F213+F214</f>
        <v>-375124</v>
      </c>
      <c r="G210" s="56">
        <f>G211+G212+G213+G214</f>
        <v>0</v>
      </c>
      <c r="H210" s="91"/>
    </row>
    <row r="211" spans="1:8" s="4" customFormat="1" ht="11.25" customHeight="1">
      <c r="A211" s="164"/>
      <c r="B211" s="137"/>
      <c r="C211" s="157"/>
      <c r="D211" s="67" t="s">
        <v>80</v>
      </c>
      <c r="E211" s="65">
        <v>11643</v>
      </c>
      <c r="F211" s="65">
        <v>-11643</v>
      </c>
      <c r="G211" s="65">
        <f>E211+F211</f>
        <v>0</v>
      </c>
      <c r="H211" s="91"/>
    </row>
    <row r="212" spans="1:8" s="4" customFormat="1" ht="12" customHeight="1">
      <c r="A212" s="164"/>
      <c r="B212" s="137"/>
      <c r="C212" s="157"/>
      <c r="D212" s="67" t="s">
        <v>81</v>
      </c>
      <c r="E212" s="65">
        <v>11912</v>
      </c>
      <c r="F212" s="65">
        <v>-11912</v>
      </c>
      <c r="G212" s="65">
        <f>E212+F212</f>
        <v>0</v>
      </c>
      <c r="H212" s="91"/>
    </row>
    <row r="213" spans="1:8" s="4" customFormat="1" ht="11.25" customHeight="1">
      <c r="A213" s="164"/>
      <c r="B213" s="137"/>
      <c r="C213" s="157"/>
      <c r="D213" s="66" t="s">
        <v>82</v>
      </c>
      <c r="E213" s="65">
        <v>32179</v>
      </c>
      <c r="F213" s="65">
        <v>-32179</v>
      </c>
      <c r="G213" s="65">
        <f>E213+F213</f>
        <v>0</v>
      </c>
      <c r="H213" s="91"/>
    </row>
    <row r="214" spans="1:8" s="4" customFormat="1" ht="10.5" customHeight="1">
      <c r="A214" s="164"/>
      <c r="B214" s="140"/>
      <c r="C214" s="158"/>
      <c r="D214" s="66" t="s">
        <v>83</v>
      </c>
      <c r="E214" s="65">
        <v>319390</v>
      </c>
      <c r="F214" s="65">
        <v>-319390</v>
      </c>
      <c r="G214" s="65">
        <f>E214+F214</f>
        <v>0</v>
      </c>
      <c r="H214" s="91"/>
    </row>
    <row r="215" spans="1:8" s="4" customFormat="1" ht="21">
      <c r="A215" s="141"/>
      <c r="B215" s="21" t="s">
        <v>143</v>
      </c>
      <c r="C215" s="95"/>
      <c r="D215" s="24" t="s">
        <v>144</v>
      </c>
      <c r="E215" s="10">
        <f>E216</f>
        <v>40000</v>
      </c>
      <c r="F215" s="10">
        <f>F216</f>
        <v>3000</v>
      </c>
      <c r="G215" s="10">
        <f>G216</f>
        <v>43000</v>
      </c>
      <c r="H215" s="91"/>
    </row>
    <row r="216" spans="1:8" s="4" customFormat="1" ht="45">
      <c r="A216" s="141"/>
      <c r="B216" s="21"/>
      <c r="C216" s="95" t="s">
        <v>104</v>
      </c>
      <c r="D216" s="16" t="s">
        <v>145</v>
      </c>
      <c r="E216" s="10">
        <v>40000</v>
      </c>
      <c r="F216" s="10">
        <v>3000</v>
      </c>
      <c r="G216" s="10">
        <f>E216+F216</f>
        <v>43000</v>
      </c>
      <c r="H216" s="91"/>
    </row>
    <row r="217" spans="1:8" s="4" customFormat="1" ht="15">
      <c r="A217" s="141"/>
      <c r="B217" s="21" t="s">
        <v>232</v>
      </c>
      <c r="C217" s="95"/>
      <c r="D217" s="16" t="s">
        <v>20</v>
      </c>
      <c r="E217" s="10">
        <f aca="true" t="shared" si="7" ref="E217:G218">E218</f>
        <v>2000</v>
      </c>
      <c r="F217" s="10">
        <f t="shared" si="7"/>
        <v>-2000</v>
      </c>
      <c r="G217" s="10">
        <f t="shared" si="7"/>
        <v>0</v>
      </c>
      <c r="H217" s="91"/>
    </row>
    <row r="218" spans="1:8" s="4" customFormat="1" ht="15">
      <c r="A218" s="141"/>
      <c r="B218" s="21"/>
      <c r="C218" s="95" t="s">
        <v>64</v>
      </c>
      <c r="D218" s="16" t="s">
        <v>254</v>
      </c>
      <c r="E218" s="10">
        <f t="shared" si="7"/>
        <v>2000</v>
      </c>
      <c r="F218" s="10">
        <f t="shared" si="7"/>
        <v>-2000</v>
      </c>
      <c r="G218" s="10">
        <f t="shared" si="7"/>
        <v>0</v>
      </c>
      <c r="H218" s="91"/>
    </row>
    <row r="219" spans="1:8" s="4" customFormat="1" ht="15">
      <c r="A219" s="141"/>
      <c r="B219" s="21"/>
      <c r="C219" s="95"/>
      <c r="D219" s="16" t="s">
        <v>253</v>
      </c>
      <c r="E219" s="10">
        <v>2000</v>
      </c>
      <c r="F219" s="10">
        <v>-2000</v>
      </c>
      <c r="G219" s="10">
        <f>E219+F219</f>
        <v>0</v>
      </c>
      <c r="H219" s="91"/>
    </row>
    <row r="220" spans="1:8" ht="12.75">
      <c r="A220" s="141"/>
      <c r="B220" s="26"/>
      <c r="C220" s="9"/>
      <c r="D220" s="6" t="s">
        <v>8</v>
      </c>
      <c r="E220" s="12">
        <f>E2+E12+E30+E40+E52+E71+E78+E118+E126+E134+E155+E179+E199+E67+E62</f>
        <v>17382238.65</v>
      </c>
      <c r="F220" s="12">
        <f>F2+F12+F30+F40+F52+F71+F78+F118+F126+F134+F155+F179+F199+F67+F62</f>
        <v>922889.5800000001</v>
      </c>
      <c r="G220" s="12">
        <f>G2+G12+G30+G40+G52+G71+G78+G118+G126+G134+G155+G179+G199+G67+G62</f>
        <v>18303528.23</v>
      </c>
      <c r="H220" s="86"/>
    </row>
    <row r="221" spans="1:8" ht="12.75">
      <c r="A221" s="141"/>
      <c r="B221" s="38"/>
      <c r="C221" s="9"/>
      <c r="D221" s="62" t="s">
        <v>114</v>
      </c>
      <c r="E221" s="64">
        <f>E200+E180+E156+E135+E79+E31+E13+E3</f>
        <v>8318202.65</v>
      </c>
      <c r="F221" s="64">
        <f>F200+F180+F156+F135+F79+F31+F13+F3</f>
        <v>700004.5800000001</v>
      </c>
      <c r="G221" s="64">
        <f>G200+G180+G156+G135+G79+G31+G13+G3</f>
        <v>9018207.23</v>
      </c>
      <c r="H221" s="86"/>
    </row>
    <row r="222" spans="1:8" ht="12.75">
      <c r="A222" s="142"/>
      <c r="B222" s="38"/>
      <c r="C222" s="9"/>
      <c r="D222" s="62" t="s">
        <v>115</v>
      </c>
      <c r="E222" s="64">
        <f>E201+E181+E157+E136+E127+E119+E80+E72+E68+E62+E53+E41+E14+E4</f>
        <v>9064062</v>
      </c>
      <c r="F222" s="64">
        <f>F201+F181+F157+F136+F127+F119+F80+F72+F68+F62+F53+F41+F14+F4</f>
        <v>222885</v>
      </c>
      <c r="G222" s="64">
        <f>G201+G181+G157+G136+G127+G119+G80+G72+G68+G62+G53+G41+G14+G4</f>
        <v>9285347</v>
      </c>
      <c r="H222" s="86"/>
    </row>
    <row r="223" spans="1:8" ht="12.75">
      <c r="A223" s="26"/>
      <c r="B223" s="38"/>
      <c r="C223" s="9"/>
      <c r="D223" s="62" t="s">
        <v>195</v>
      </c>
      <c r="E223" s="64">
        <f>SUM(E221:E222)</f>
        <v>17382264.65</v>
      </c>
      <c r="F223" s="64">
        <f>SUM(F221:F222)</f>
        <v>922889.5800000001</v>
      </c>
      <c r="G223" s="64">
        <f>SUM(G221:G222)</f>
        <v>18303554.23</v>
      </c>
      <c r="H223" s="86"/>
    </row>
    <row r="224" spans="1:8" ht="12.75">
      <c r="A224" s="26"/>
      <c r="B224" s="38"/>
      <c r="C224" s="9"/>
      <c r="D224" s="62" t="s">
        <v>189</v>
      </c>
      <c r="E224" s="64">
        <f>E136</f>
        <v>0</v>
      </c>
      <c r="F224" s="64">
        <f>F136</f>
        <v>120038</v>
      </c>
      <c r="G224" s="64">
        <f>G136</f>
        <v>120038</v>
      </c>
      <c r="H224" s="86"/>
    </row>
    <row r="225" spans="1:8" ht="22.5">
      <c r="A225" s="26"/>
      <c r="B225" s="38"/>
      <c r="C225" s="9"/>
      <c r="D225" s="62" t="s">
        <v>193</v>
      </c>
      <c r="E225" s="64">
        <f>E135</f>
        <v>0</v>
      </c>
      <c r="F225" s="64">
        <f>F135</f>
        <v>4973</v>
      </c>
      <c r="G225" s="64">
        <f>G135</f>
        <v>4973</v>
      </c>
      <c r="H225" s="86"/>
    </row>
    <row r="226" spans="1:8" ht="21">
      <c r="A226" s="26"/>
      <c r="B226" s="38"/>
      <c r="C226" s="9"/>
      <c r="D226" s="6" t="s">
        <v>196</v>
      </c>
      <c r="E226" s="56">
        <v>11027104.2</v>
      </c>
      <c r="F226" s="56">
        <f>F221</f>
        <v>700004.5800000001</v>
      </c>
      <c r="G226" s="56">
        <f>E226+F226</f>
        <v>11727108.78</v>
      </c>
      <c r="H226" s="86"/>
    </row>
    <row r="227" spans="1:8" ht="12.75">
      <c r="A227" s="26"/>
      <c r="B227" s="38"/>
      <c r="C227" s="9"/>
      <c r="D227" s="62" t="s">
        <v>197</v>
      </c>
      <c r="E227" s="56">
        <v>18665135</v>
      </c>
      <c r="F227" s="56">
        <f>F222</f>
        <v>222885</v>
      </c>
      <c r="G227" s="56">
        <f>E227+F227</f>
        <v>18888020</v>
      </c>
      <c r="H227" s="86"/>
    </row>
    <row r="228" spans="1:8" ht="12.75">
      <c r="A228" s="26"/>
      <c r="B228" s="38"/>
      <c r="C228" s="9"/>
      <c r="D228" s="6" t="s">
        <v>113</v>
      </c>
      <c r="E228" s="56">
        <f>SUM(E226:E227)</f>
        <v>29692239.2</v>
      </c>
      <c r="F228" s="56">
        <f>SUM(F226:F227)</f>
        <v>922889.5800000001</v>
      </c>
      <c r="G228" s="56">
        <f>SUM(G226:G227)</f>
        <v>30615128.78</v>
      </c>
      <c r="H228" s="86"/>
    </row>
    <row r="229" spans="1:8" ht="18" customHeight="1">
      <c r="A229" s="35"/>
      <c r="B229" s="35"/>
      <c r="C229" s="35"/>
      <c r="D229" s="36" t="s">
        <v>10</v>
      </c>
      <c r="E229" s="74"/>
      <c r="F229" s="74"/>
      <c r="G229" s="74"/>
      <c r="H229" s="86"/>
    </row>
    <row r="230" spans="1:8" ht="18" customHeight="1">
      <c r="A230" s="35" t="s">
        <v>66</v>
      </c>
      <c r="B230" s="35"/>
      <c r="C230" s="35"/>
      <c r="D230" s="36" t="s">
        <v>92</v>
      </c>
      <c r="E230" s="53">
        <f>E231</f>
        <v>0</v>
      </c>
      <c r="F230" s="53">
        <f>F231</f>
        <v>120000</v>
      </c>
      <c r="G230" s="53">
        <f>G231</f>
        <v>120000</v>
      </c>
      <c r="H230" s="86"/>
    </row>
    <row r="231" spans="1:8" ht="12.75" customHeight="1">
      <c r="A231" s="35"/>
      <c r="B231" s="35" t="s">
        <v>67</v>
      </c>
      <c r="C231" s="35"/>
      <c r="D231" s="36" t="s">
        <v>73</v>
      </c>
      <c r="E231" s="37">
        <f>E232+E234</f>
        <v>0</v>
      </c>
      <c r="F231" s="37">
        <f>F232+F234</f>
        <v>120000</v>
      </c>
      <c r="G231" s="37">
        <f>G232+G234</f>
        <v>120000</v>
      </c>
      <c r="H231" s="86"/>
    </row>
    <row r="232" spans="1:8" ht="43.5" customHeight="1">
      <c r="A232" s="35"/>
      <c r="B232" s="35"/>
      <c r="C232" s="35" t="s">
        <v>69</v>
      </c>
      <c r="D232" s="68" t="s">
        <v>95</v>
      </c>
      <c r="E232" s="37"/>
      <c r="F232" s="37">
        <v>70000</v>
      </c>
      <c r="G232" s="37">
        <f>E232+F232</f>
        <v>70000</v>
      </c>
      <c r="H232" s="86"/>
    </row>
    <row r="233" spans="1:8" ht="18.75" customHeight="1">
      <c r="A233" s="45"/>
      <c r="B233" s="46"/>
      <c r="C233" s="46"/>
      <c r="D233" s="71" t="s">
        <v>111</v>
      </c>
      <c r="E233" s="72"/>
      <c r="F233" s="72">
        <v>70000</v>
      </c>
      <c r="G233" s="73"/>
      <c r="H233" s="86"/>
    </row>
    <row r="234" spans="1:8" ht="24" customHeight="1">
      <c r="A234" s="45"/>
      <c r="B234" s="46"/>
      <c r="C234" s="46" t="s">
        <v>85</v>
      </c>
      <c r="D234" s="69" t="s">
        <v>96</v>
      </c>
      <c r="E234" s="44"/>
      <c r="F234" s="44">
        <v>50000</v>
      </c>
      <c r="G234" s="37">
        <f>E234+F234</f>
        <v>50000</v>
      </c>
      <c r="H234" s="86"/>
    </row>
    <row r="235" spans="1:8" ht="20.25" customHeight="1">
      <c r="A235" s="130" t="s">
        <v>76</v>
      </c>
      <c r="B235" s="131"/>
      <c r="C235" s="131"/>
      <c r="D235" s="132" t="s">
        <v>98</v>
      </c>
      <c r="E235" s="133">
        <f>E236</f>
        <v>983873.93</v>
      </c>
      <c r="F235" s="133">
        <f>F236</f>
        <v>0</v>
      </c>
      <c r="G235" s="133">
        <f>E235+F235</f>
        <v>983873.93</v>
      </c>
      <c r="H235" s="86"/>
    </row>
    <row r="236" spans="1:8" ht="14.25" customHeight="1">
      <c r="A236" s="130"/>
      <c r="B236" s="131" t="s">
        <v>75</v>
      </c>
      <c r="C236" s="131"/>
      <c r="D236" s="132" t="s">
        <v>222</v>
      </c>
      <c r="E236" s="133">
        <f>E237+E238</f>
        <v>983873.93</v>
      </c>
      <c r="F236" s="133">
        <f>F237+F238</f>
        <v>0</v>
      </c>
      <c r="G236" s="133">
        <f>E236+F236</f>
        <v>983873.93</v>
      </c>
      <c r="H236" s="86"/>
    </row>
    <row r="237" spans="1:8" ht="24" customHeight="1">
      <c r="A237" s="45"/>
      <c r="B237" s="46"/>
      <c r="C237" s="46" t="s">
        <v>85</v>
      </c>
      <c r="D237" s="69" t="s">
        <v>96</v>
      </c>
      <c r="E237" s="44"/>
      <c r="F237" s="44">
        <v>961800</v>
      </c>
      <c r="G237" s="44">
        <f>E237+F237</f>
        <v>961800</v>
      </c>
      <c r="H237" s="86"/>
    </row>
    <row r="238" spans="1:8" ht="24" customHeight="1">
      <c r="A238" s="45"/>
      <c r="B238" s="46"/>
      <c r="C238" s="46" t="s">
        <v>223</v>
      </c>
      <c r="D238" s="69" t="s">
        <v>96</v>
      </c>
      <c r="E238" s="44">
        <v>983873.93</v>
      </c>
      <c r="F238" s="44">
        <v>-961800</v>
      </c>
      <c r="G238" s="44">
        <f>E238+F238</f>
        <v>22073.93000000005</v>
      </c>
      <c r="H238" s="86"/>
    </row>
    <row r="239" spans="1:8" ht="12.75">
      <c r="A239" s="147">
        <v>801</v>
      </c>
      <c r="B239" s="27"/>
      <c r="C239" s="34"/>
      <c r="D239" s="48" t="s">
        <v>15</v>
      </c>
      <c r="E239" s="50">
        <f aca="true" t="shared" si="8" ref="E239:G240">E240</f>
        <v>631295</v>
      </c>
      <c r="F239" s="50">
        <f t="shared" si="8"/>
        <v>131937</v>
      </c>
      <c r="G239" s="50">
        <f t="shared" si="8"/>
        <v>763232</v>
      </c>
      <c r="H239" s="86"/>
    </row>
    <row r="240" spans="1:8" ht="12.75">
      <c r="A240" s="147"/>
      <c r="B240" s="27">
        <v>80130</v>
      </c>
      <c r="C240" s="13"/>
      <c r="D240" s="1" t="s">
        <v>86</v>
      </c>
      <c r="E240" s="8">
        <f t="shared" si="8"/>
        <v>631295</v>
      </c>
      <c r="F240" s="8">
        <f t="shared" si="8"/>
        <v>131937</v>
      </c>
      <c r="G240" s="8">
        <f t="shared" si="8"/>
        <v>763232</v>
      </c>
      <c r="H240" s="86"/>
    </row>
    <row r="241" spans="1:8" ht="22.5">
      <c r="A241" s="147"/>
      <c r="B241" s="27"/>
      <c r="C241" s="13" t="s">
        <v>85</v>
      </c>
      <c r="D241" s="69" t="s">
        <v>96</v>
      </c>
      <c r="E241" s="8">
        <v>631295</v>
      </c>
      <c r="F241" s="8">
        <v>131937</v>
      </c>
      <c r="G241" s="8">
        <f>E241+F241</f>
        <v>763232</v>
      </c>
      <c r="H241" s="86"/>
    </row>
    <row r="242" spans="1:8" ht="21">
      <c r="A242" s="146">
        <v>853</v>
      </c>
      <c r="B242" s="27"/>
      <c r="C242" s="13"/>
      <c r="D242" s="51" t="s">
        <v>91</v>
      </c>
      <c r="E242" s="52">
        <f>E243</f>
        <v>0</v>
      </c>
      <c r="F242" s="52">
        <f>F243</f>
        <v>111885</v>
      </c>
      <c r="G242" s="52">
        <f>G243</f>
        <v>111885</v>
      </c>
      <c r="H242" s="86"/>
    </row>
    <row r="243" spans="1:8" ht="12.75">
      <c r="A243" s="147"/>
      <c r="B243" s="27">
        <v>85395</v>
      </c>
      <c r="C243" s="13"/>
      <c r="D243" s="51" t="s">
        <v>20</v>
      </c>
      <c r="E243" s="8">
        <f>E244+E245</f>
        <v>0</v>
      </c>
      <c r="F243" s="8">
        <f>F244+F245</f>
        <v>111885</v>
      </c>
      <c r="G243" s="8">
        <f>G244+G245</f>
        <v>111885</v>
      </c>
      <c r="H243" s="86"/>
    </row>
    <row r="244" spans="1:8" ht="22.5">
      <c r="A244" s="147"/>
      <c r="B244" s="27"/>
      <c r="C244" s="13" t="s">
        <v>61</v>
      </c>
      <c r="D244" s="5" t="s">
        <v>191</v>
      </c>
      <c r="E244" s="8"/>
      <c r="F244" s="8">
        <v>106259</v>
      </c>
      <c r="G244" s="8">
        <f>E244+F244</f>
        <v>106259</v>
      </c>
      <c r="H244" s="86"/>
    </row>
    <row r="245" spans="1:8" ht="22.5">
      <c r="A245" s="148"/>
      <c r="B245" s="27"/>
      <c r="C245" s="13" t="s">
        <v>62</v>
      </c>
      <c r="D245" s="5" t="s">
        <v>97</v>
      </c>
      <c r="E245" s="8"/>
      <c r="F245" s="8">
        <v>5626</v>
      </c>
      <c r="G245" s="8">
        <f>E245+F245</f>
        <v>5626</v>
      </c>
      <c r="H245" s="86"/>
    </row>
    <row r="246" spans="1:8" ht="21">
      <c r="A246" s="124">
        <v>921</v>
      </c>
      <c r="B246" s="27"/>
      <c r="C246" s="13"/>
      <c r="D246" s="51" t="s">
        <v>89</v>
      </c>
      <c r="E246" s="52">
        <f aca="true" t="shared" si="9" ref="E246:G247">E247</f>
        <v>256366</v>
      </c>
      <c r="F246" s="52">
        <f t="shared" si="9"/>
        <v>-256366</v>
      </c>
      <c r="G246" s="52">
        <f t="shared" si="9"/>
        <v>0</v>
      </c>
      <c r="H246" s="88"/>
    </row>
    <row r="247" spans="1:8" ht="21">
      <c r="A247" s="124"/>
      <c r="B247" s="129">
        <v>92109</v>
      </c>
      <c r="C247" s="14"/>
      <c r="D247" s="6" t="s">
        <v>17</v>
      </c>
      <c r="E247" s="7">
        <f t="shared" si="9"/>
        <v>256366</v>
      </c>
      <c r="F247" s="7">
        <f t="shared" si="9"/>
        <v>-256366</v>
      </c>
      <c r="G247" s="7">
        <f t="shared" si="9"/>
        <v>0</v>
      </c>
      <c r="H247" s="88"/>
    </row>
    <row r="248" spans="1:8" ht="22.5">
      <c r="A248" s="124"/>
      <c r="B248" s="27"/>
      <c r="C248" s="13" t="s">
        <v>85</v>
      </c>
      <c r="D248" s="69" t="s">
        <v>96</v>
      </c>
      <c r="E248" s="8">
        <f>E249+E250+E251</f>
        <v>256366</v>
      </c>
      <c r="F248" s="8">
        <f>F249+F250+F251</f>
        <v>-256366</v>
      </c>
      <c r="G248" s="8">
        <f>G249+G250+G251</f>
        <v>0</v>
      </c>
      <c r="H248" s="86"/>
    </row>
    <row r="249" spans="1:8" ht="12.75">
      <c r="A249" s="124"/>
      <c r="B249" s="27"/>
      <c r="C249" s="13"/>
      <c r="D249" s="5" t="s">
        <v>217</v>
      </c>
      <c r="E249" s="8">
        <v>40705</v>
      </c>
      <c r="F249" s="8">
        <v>-40705</v>
      </c>
      <c r="G249" s="8">
        <f>E249+F249</f>
        <v>0</v>
      </c>
      <c r="H249" s="86"/>
    </row>
    <row r="250" spans="1:8" ht="12.75">
      <c r="A250" s="124"/>
      <c r="B250" s="27"/>
      <c r="C250" s="13"/>
      <c r="D250" s="5" t="s">
        <v>213</v>
      </c>
      <c r="E250" s="8">
        <v>51144</v>
      </c>
      <c r="F250" s="8">
        <v>-51144</v>
      </c>
      <c r="G250" s="8">
        <f>E250+F250</f>
        <v>0</v>
      </c>
      <c r="H250" s="86"/>
    </row>
    <row r="251" spans="1:8" ht="12.75">
      <c r="A251" s="124"/>
      <c r="B251" s="27"/>
      <c r="C251" s="13"/>
      <c r="D251" s="5" t="s">
        <v>214</v>
      </c>
      <c r="E251" s="8">
        <v>164517</v>
      </c>
      <c r="F251" s="8">
        <v>-164517</v>
      </c>
      <c r="G251" s="8">
        <f>E251+F251</f>
        <v>0</v>
      </c>
      <c r="H251" s="86"/>
    </row>
    <row r="252" spans="1:8" ht="21">
      <c r="A252" s="146">
        <v>900</v>
      </c>
      <c r="B252" s="27"/>
      <c r="C252" s="13"/>
      <c r="D252" s="51" t="s">
        <v>93</v>
      </c>
      <c r="E252" s="52">
        <f>E253</f>
        <v>3303783.48</v>
      </c>
      <c r="F252" s="52">
        <f>F253</f>
        <v>-1039083.5</v>
      </c>
      <c r="G252" s="52">
        <f>G253</f>
        <v>2264699.98</v>
      </c>
      <c r="H252" s="86"/>
    </row>
    <row r="253" spans="1:8" ht="12.75">
      <c r="A253" s="147"/>
      <c r="B253" s="27">
        <v>90001</v>
      </c>
      <c r="C253" s="13"/>
      <c r="D253" s="1" t="s">
        <v>14</v>
      </c>
      <c r="E253" s="8">
        <f>E255+E256+E254</f>
        <v>3303783.48</v>
      </c>
      <c r="F253" s="8">
        <f>F255+F256+F254</f>
        <v>-1039083.5</v>
      </c>
      <c r="G253" s="8">
        <f>G255+G256+G254</f>
        <v>2264699.98</v>
      </c>
      <c r="H253" s="86"/>
    </row>
    <row r="254" spans="1:8" ht="12.75">
      <c r="A254" s="147"/>
      <c r="B254" s="27"/>
      <c r="C254" s="13" t="s">
        <v>150</v>
      </c>
      <c r="D254" s="103" t="s">
        <v>194</v>
      </c>
      <c r="E254" s="8"/>
      <c r="F254" s="8">
        <v>402800</v>
      </c>
      <c r="G254" s="8">
        <f>E254+F254</f>
        <v>402800</v>
      </c>
      <c r="H254" s="86"/>
    </row>
    <row r="255" spans="1:8" ht="22.5">
      <c r="A255" s="147"/>
      <c r="B255" s="27"/>
      <c r="C255" s="13" t="s">
        <v>85</v>
      </c>
      <c r="D255" s="69" t="s">
        <v>96</v>
      </c>
      <c r="E255" s="8">
        <v>2803783.48</v>
      </c>
      <c r="F255" s="8">
        <v>-941883.5</v>
      </c>
      <c r="G255" s="8">
        <f>E255+F255</f>
        <v>1861899.98</v>
      </c>
      <c r="H255" s="86"/>
    </row>
    <row r="256" spans="1:8" ht="33.75">
      <c r="A256" s="147"/>
      <c r="B256" s="27"/>
      <c r="C256" s="13" t="s">
        <v>31</v>
      </c>
      <c r="D256" s="1" t="s">
        <v>224</v>
      </c>
      <c r="E256" s="8">
        <v>500000</v>
      </c>
      <c r="F256" s="8">
        <v>-500000</v>
      </c>
      <c r="G256" s="8">
        <f>E256+F256</f>
        <v>0</v>
      </c>
      <c r="H256" s="86"/>
    </row>
    <row r="257" spans="1:8" ht="12.75">
      <c r="A257" s="124">
        <v>926</v>
      </c>
      <c r="B257" s="27"/>
      <c r="C257" s="13"/>
      <c r="D257" s="1" t="s">
        <v>249</v>
      </c>
      <c r="E257" s="8">
        <f>E258+E260</f>
        <v>224464</v>
      </c>
      <c r="F257" s="8">
        <f>F258+F260</f>
        <v>10000</v>
      </c>
      <c r="G257" s="8">
        <f>G258+G260</f>
        <v>234464</v>
      </c>
      <c r="H257" s="86"/>
    </row>
    <row r="258" spans="1:8" ht="12.75">
      <c r="A258" s="124"/>
      <c r="B258" s="27">
        <v>92601</v>
      </c>
      <c r="C258" s="13"/>
      <c r="D258" s="1" t="s">
        <v>84</v>
      </c>
      <c r="E258" s="8">
        <f>E259</f>
        <v>33000</v>
      </c>
      <c r="F258" s="8">
        <f>F259</f>
        <v>5000</v>
      </c>
      <c r="G258" s="8">
        <f>G259</f>
        <v>38000</v>
      </c>
      <c r="H258" s="86"/>
    </row>
    <row r="259" spans="1:8" ht="12.75">
      <c r="A259" s="124"/>
      <c r="B259" s="27"/>
      <c r="C259" s="13" t="s">
        <v>234</v>
      </c>
      <c r="D259" s="1" t="s">
        <v>250</v>
      </c>
      <c r="E259" s="8">
        <v>33000</v>
      </c>
      <c r="F259" s="8">
        <v>5000</v>
      </c>
      <c r="G259" s="8">
        <f>E259+F259</f>
        <v>38000</v>
      </c>
      <c r="H259" s="86"/>
    </row>
    <row r="260" spans="1:8" ht="12.75">
      <c r="A260" s="124"/>
      <c r="B260" s="27">
        <v>92605</v>
      </c>
      <c r="C260" s="13"/>
      <c r="D260" s="1" t="s">
        <v>144</v>
      </c>
      <c r="E260" s="8">
        <f>E261</f>
        <v>191464</v>
      </c>
      <c r="F260" s="8">
        <f>F261</f>
        <v>5000</v>
      </c>
      <c r="G260" s="8">
        <f>G261</f>
        <v>196464</v>
      </c>
      <c r="H260" s="86"/>
    </row>
    <row r="261" spans="1:8" ht="12.75">
      <c r="A261" s="124"/>
      <c r="B261" s="27"/>
      <c r="C261" s="13" t="s">
        <v>234</v>
      </c>
      <c r="D261" s="1" t="s">
        <v>250</v>
      </c>
      <c r="E261" s="8">
        <v>191464</v>
      </c>
      <c r="F261" s="8">
        <v>5000</v>
      </c>
      <c r="G261" s="8">
        <f>E261+F261</f>
        <v>196464</v>
      </c>
      <c r="H261" s="86"/>
    </row>
    <row r="262" spans="1:8" ht="12.75">
      <c r="A262" s="124"/>
      <c r="B262" s="27"/>
      <c r="C262" s="13"/>
      <c r="D262" s="1"/>
      <c r="E262" s="8"/>
      <c r="F262" s="8"/>
      <c r="G262" s="8"/>
      <c r="H262" s="86"/>
    </row>
    <row r="263" spans="1:8" ht="12.75">
      <c r="A263" s="14"/>
      <c r="B263" s="14"/>
      <c r="C263" s="14"/>
      <c r="D263" s="6" t="s">
        <v>8</v>
      </c>
      <c r="E263" s="7">
        <f>E252+E242+E239+E235+E230+E246+E257</f>
        <v>5399782.41</v>
      </c>
      <c r="F263" s="7">
        <f>F252+F242+F239+F235+F230+F246+F257</f>
        <v>-921627.5</v>
      </c>
      <c r="G263" s="7">
        <f>G252+G242+G239+G235+G230+G246+G257</f>
        <v>4478154.91</v>
      </c>
      <c r="H263" s="86"/>
    </row>
    <row r="264" spans="1:8" ht="12.75">
      <c r="A264" s="14"/>
      <c r="B264" s="14"/>
      <c r="C264" s="14"/>
      <c r="D264" s="62" t="s">
        <v>198</v>
      </c>
      <c r="E264" s="120">
        <f>E256+E255+E254+E247+E241+E238+E237+E234+E232</f>
        <v>5175318.41</v>
      </c>
      <c r="F264" s="120">
        <f>F256+F255+F254+F247+F241+F238+F237+F234+F232</f>
        <v>-1043512.5</v>
      </c>
      <c r="G264" s="120">
        <f>G256+G255+G254+G247+G241+G238+G237+G234+G232</f>
        <v>4131805.91</v>
      </c>
      <c r="H264" s="86"/>
    </row>
    <row r="265" spans="1:8" ht="12.75">
      <c r="A265" s="14"/>
      <c r="B265" s="14"/>
      <c r="C265" s="14"/>
      <c r="D265" s="62" t="s">
        <v>199</v>
      </c>
      <c r="E265" s="120">
        <f>E245+E244+E259+E261</f>
        <v>224464</v>
      </c>
      <c r="F265" s="120">
        <f>F245+F244+F259+F261</f>
        <v>121885</v>
      </c>
      <c r="G265" s="120">
        <f>G245+G244+G259+G261</f>
        <v>346349</v>
      </c>
      <c r="H265" s="86"/>
    </row>
    <row r="266" spans="1:8" ht="12.75">
      <c r="A266" s="75"/>
      <c r="B266" s="75"/>
      <c r="C266" s="75"/>
      <c r="D266" s="76" t="s">
        <v>94</v>
      </c>
      <c r="E266" s="77">
        <f>SUM(E264:E265)</f>
        <v>5399782.41</v>
      </c>
      <c r="F266" s="77">
        <f>SUM(F264:F265)</f>
        <v>-921627.5</v>
      </c>
      <c r="G266" s="77">
        <f>SUM(G264:G265)</f>
        <v>4478154.91</v>
      </c>
      <c r="H266" s="86"/>
    </row>
    <row r="267" spans="1:8" ht="12.75">
      <c r="A267" s="75"/>
      <c r="B267" s="75"/>
      <c r="C267" s="75"/>
      <c r="D267" s="76"/>
      <c r="E267" s="77"/>
      <c r="F267" s="77"/>
      <c r="G267" s="77"/>
      <c r="H267" s="86"/>
    </row>
    <row r="268" spans="1:8" ht="15">
      <c r="A268" s="75"/>
      <c r="B268" s="75"/>
      <c r="C268" s="75"/>
      <c r="D268" s="79" t="s">
        <v>202</v>
      </c>
      <c r="E268" s="77">
        <v>7086118.97</v>
      </c>
      <c r="F268" s="77">
        <f>F264</f>
        <v>-1043512.5</v>
      </c>
      <c r="G268" s="77">
        <f>E268+F268</f>
        <v>6042606.47</v>
      </c>
      <c r="H268" s="86"/>
    </row>
    <row r="269" spans="1:8" ht="12.75">
      <c r="A269" s="75"/>
      <c r="B269" s="75"/>
      <c r="C269" s="75"/>
      <c r="D269" s="81" t="s">
        <v>203</v>
      </c>
      <c r="E269" s="77">
        <v>18780135</v>
      </c>
      <c r="F269" s="77">
        <f>F265</f>
        <v>121885</v>
      </c>
      <c r="G269" s="77">
        <f>E269+F269</f>
        <v>18902020</v>
      </c>
      <c r="H269" s="86"/>
    </row>
    <row r="270" spans="1:8" ht="12.75">
      <c r="A270" s="75"/>
      <c r="B270" s="75"/>
      <c r="C270" s="75"/>
      <c r="D270" s="121" t="s">
        <v>201</v>
      </c>
      <c r="E270" s="78">
        <f>SUM(E268:E269)</f>
        <v>25866253.97</v>
      </c>
      <c r="F270" s="78">
        <f>SUM(F268:F269)</f>
        <v>-921627.5</v>
      </c>
      <c r="G270" s="78">
        <f>SUM(G268:G269)</f>
        <v>24944626.47</v>
      </c>
      <c r="H270" s="86"/>
    </row>
    <row r="271" spans="1:8" ht="12.75">
      <c r="A271" s="75"/>
      <c r="B271" s="75"/>
      <c r="C271" s="75"/>
      <c r="D271" s="81"/>
      <c r="E271" s="77"/>
      <c r="F271" s="77"/>
      <c r="G271" s="77"/>
      <c r="H271" s="86"/>
    </row>
    <row r="272" spans="1:8" ht="12.75">
      <c r="A272" s="75"/>
      <c r="B272" s="75"/>
      <c r="C272" s="75"/>
      <c r="D272" s="81" t="s">
        <v>200</v>
      </c>
      <c r="E272" s="77">
        <f>E270-E228</f>
        <v>-3825985.2300000004</v>
      </c>
      <c r="F272" s="77">
        <f>F270-F228</f>
        <v>-1844517.08</v>
      </c>
      <c r="G272" s="77">
        <f>G270-G228</f>
        <v>-5670502.310000002</v>
      </c>
      <c r="H272" s="86"/>
    </row>
    <row r="273" spans="1:8" ht="12.75">
      <c r="A273" s="75"/>
      <c r="B273" s="75"/>
      <c r="C273" s="75"/>
      <c r="D273" s="81"/>
      <c r="E273" s="77"/>
      <c r="F273" s="77"/>
      <c r="G273" s="77"/>
      <c r="H273" s="86"/>
    </row>
    <row r="274" spans="1:8" ht="12.75">
      <c r="A274" s="75"/>
      <c r="B274" s="75"/>
      <c r="C274" s="75"/>
      <c r="D274" s="135" t="s">
        <v>251</v>
      </c>
      <c r="E274" s="77">
        <f>E269-E227</f>
        <v>115000</v>
      </c>
      <c r="F274" s="77">
        <f>F269-F227</f>
        <v>-101000</v>
      </c>
      <c r="G274" s="77">
        <f>G269-G227</f>
        <v>14000</v>
      </c>
      <c r="H274" s="86"/>
    </row>
    <row r="275" spans="1:8" ht="22.5">
      <c r="A275" s="75"/>
      <c r="B275" s="75"/>
      <c r="C275" s="75"/>
      <c r="D275" s="76" t="s">
        <v>252</v>
      </c>
      <c r="E275" s="77">
        <f>E268-E226</f>
        <v>-3940985.2299999995</v>
      </c>
      <c r="F275" s="77">
        <f>F268-F226</f>
        <v>-1743517.08</v>
      </c>
      <c r="G275" s="77">
        <f>G268-G226</f>
        <v>-5684502.31</v>
      </c>
      <c r="H275" s="86"/>
    </row>
    <row r="276" spans="4:6" ht="12.75">
      <c r="D276" s="25"/>
      <c r="F276" s="18"/>
    </row>
    <row r="277" spans="4:6" ht="12.75">
      <c r="D277" s="25"/>
      <c r="F277" s="18"/>
    </row>
    <row r="278" spans="4:6" ht="12.75">
      <c r="D278" s="25"/>
      <c r="F278" s="18"/>
    </row>
    <row r="279" spans="4:6" ht="12.75">
      <c r="D279" s="25"/>
      <c r="F279" s="17"/>
    </row>
    <row r="280" ht="12.75">
      <c r="F280" s="18"/>
    </row>
  </sheetData>
  <sheetProtection/>
  <mergeCells count="35">
    <mergeCell ref="A2:A11"/>
    <mergeCell ref="A52:A58"/>
    <mergeCell ref="A118:A125"/>
    <mergeCell ref="A199:A222"/>
    <mergeCell ref="A12:A29"/>
    <mergeCell ref="A40:A51"/>
    <mergeCell ref="A71:A77"/>
    <mergeCell ref="A126:A133"/>
    <mergeCell ref="C21:C25"/>
    <mergeCell ref="C26:C27"/>
    <mergeCell ref="C28:C29"/>
    <mergeCell ref="C205:C209"/>
    <mergeCell ref="C210:C214"/>
    <mergeCell ref="A30:A39"/>
    <mergeCell ref="B32:B39"/>
    <mergeCell ref="B202:B214"/>
    <mergeCell ref="A134:A154"/>
    <mergeCell ref="A78:A117"/>
    <mergeCell ref="A252:A256"/>
    <mergeCell ref="A239:A241"/>
    <mergeCell ref="A242:A245"/>
    <mergeCell ref="A179:A196"/>
    <mergeCell ref="A155:A178"/>
    <mergeCell ref="B19:B29"/>
    <mergeCell ref="B108:B117"/>
    <mergeCell ref="B95:B100"/>
    <mergeCell ref="B137:B154"/>
    <mergeCell ref="C169:C171"/>
    <mergeCell ref="C193:C194"/>
    <mergeCell ref="B182:B194"/>
    <mergeCell ref="B158:B171"/>
    <mergeCell ref="C166:C168"/>
    <mergeCell ref="B81:B85"/>
    <mergeCell ref="B86:B92"/>
    <mergeCell ref="B101:B103"/>
  </mergeCells>
  <printOptions/>
  <pageMargins left="0.3937007874015748" right="0.15748031496062992" top="0.54" bottom="0.33" header="0.19" footer="0.27"/>
  <pageSetup horizontalDpi="600" verticalDpi="600" orientation="portrait" paperSize="9" r:id="rId1"/>
  <headerFooter alignWithMargins="0">
    <oddHeader>&amp;L&amp;P&amp;C    Zał. Nr 2a  do Uchwały Rady  Miejskiej w Jezioranach Nr V/13/2011 z  dnia  28.02.2011 w sprawie  uchwalenia budżetu gminy na rok 2011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gleszczynska</cp:lastModifiedBy>
  <cp:lastPrinted>2011-03-01T08:27:16Z</cp:lastPrinted>
  <dcterms:created xsi:type="dcterms:W3CDTF">2010-02-10T06:47:56Z</dcterms:created>
  <dcterms:modified xsi:type="dcterms:W3CDTF">2011-03-14T13:15:15Z</dcterms:modified>
  <cp:category/>
  <cp:version/>
  <cp:contentType/>
  <cp:contentStatus/>
</cp:coreProperties>
</file>