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3 popr kred" sheetId="1" r:id="rId1"/>
  </sheets>
  <definedNames/>
  <calcPr fullCalcOnLoad="1"/>
</workbook>
</file>

<file path=xl/sharedStrings.xml><?xml version="1.0" encoding="utf-8"?>
<sst xmlns="http://schemas.openxmlformats.org/spreadsheetml/2006/main" count="210" uniqueCount="143">
  <si>
    <t>Dział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</si>
  <si>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</si>
  <si>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</si>
  <si>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</si>
  <si>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</si>
  <si>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realizujaca zadanie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</si>
  <si>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</si>
  <si>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</si>
  <si>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</si>
  <si>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</si>
  <si>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</si>
  <si>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</si>
  <si>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</si>
  <si>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</si>
  <si>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Rolnictwo i łowiectwo</t>
  </si>
  <si>
    <t>01010</t>
  </si>
  <si>
    <t>Infrastruktura wodociągowa i sanitacyjna wsi</t>
  </si>
  <si>
    <t>6057</t>
  </si>
  <si>
    <t xml:space="preserve">Wydatki inwestycyjne jednostek budzetowych </t>
  </si>
  <si>
    <t>Budowa sieci wodociagowej z przyłaczami w Studziance- zwarta zabudowa I etap</t>
  </si>
  <si>
    <t xml:space="preserve">Modernizacje stacji uzdatniania wody Franknowo, Radostowo,Wójtówko, Jeziorany </t>
  </si>
  <si>
    <t>6059</t>
  </si>
  <si>
    <t>600</t>
  </si>
  <si>
    <t>Transport i łączność</t>
  </si>
  <si>
    <t>60016</t>
  </si>
  <si>
    <t>Drogi publiczne i gminne</t>
  </si>
  <si>
    <t>6050</t>
  </si>
  <si>
    <t>Przebudowa chodników w ciągu drogi wojewódzkiej nr 593 ul. Kopernika, I-go Maja porozumienie z ZDW</t>
  </si>
  <si>
    <t xml:space="preserve">przebudowa placu i ciągów komunikacyjnych w Zerbuniu 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</si>
  <si>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</si>
  <si>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700</t>
  </si>
  <si>
    <t>Gospodarka mieszkaniowa</t>
  </si>
  <si>
    <t>70005</t>
  </si>
  <si>
    <t>Gospodarka gruntami i nieruchomościami</t>
  </si>
  <si>
    <t>Przebudowa placu przy kinie w ramach Programu UE realizacja  2013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</si>
  <si>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</si>
  <si>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</si>
  <si>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</si>
  <si>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</si>
  <si>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</si>
  <si>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</si>
  <si>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</si>
  <si>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komputeryzacja</t>
  </si>
  <si>
    <t>754</t>
  </si>
  <si>
    <t>Bezpieczeństwo publiczne i ochrona przeciwpożarowa</t>
  </si>
  <si>
    <t>75412</t>
  </si>
  <si>
    <t>Ochotnicze straże pożarne</t>
  </si>
  <si>
    <t>Karosacja samochodu GCBA Jelcz OSP J-ny</t>
  </si>
  <si>
    <t>Pozostała działalność</t>
  </si>
  <si>
    <t>E-przedsiębiorca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</si>
  <si>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</si>
  <si>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</si>
  <si>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</si>
  <si>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</si>
  <si>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</si>
  <si>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SP Radostowo</t>
  </si>
  <si>
    <t>SP Franknowo</t>
  </si>
  <si>
    <t xml:space="preserve">Przebudowa chodników przy Szkole Podstawowej w Jezioranach </t>
  </si>
  <si>
    <t>80130</t>
  </si>
  <si>
    <t>Szkoły zawodowe</t>
  </si>
  <si>
    <t xml:space="preserve">Zakupy inwestycyjne jednostek budżetowych </t>
  </si>
  <si>
    <t>6067</t>
  </si>
  <si>
    <t>6069</t>
  </si>
  <si>
    <t>900</t>
  </si>
  <si>
    <t>GOSPODARKA KOMUNALNA I OCHRONA ŚRODOWISKA</t>
  </si>
  <si>
    <t>90001</t>
  </si>
  <si>
    <t>Gospodarka ściekowa i ochrona wód</t>
  </si>
  <si>
    <t>Budowa kanalizacji sanitarnej i oczyszczalni ścieków w RADOSTOWIE</t>
  </si>
  <si>
    <t>926</t>
  </si>
  <si>
    <t>Kultura fizyczna i sport</t>
  </si>
  <si>
    <t>92601</t>
  </si>
  <si>
    <t>Obiekty sportowe</t>
  </si>
  <si>
    <t xml:space="preserve">Skarpy przy hali gimnastycznej </t>
  </si>
  <si>
    <t>92695</t>
  </si>
  <si>
    <t>Wzrost potencjału turystycznego miejscowosci Jeziorany poprzez renowację zabytkowej fosy</t>
  </si>
  <si>
    <t>RAZEM</t>
  </si>
  <si>
    <t xml:space="preserve">Ogółem inwestycje wieloletnie i jednoroczne </t>
  </si>
  <si>
    <t>Zasilenie i oprzyrządowanie przepompowni ścieków w Wójtówce</t>
  </si>
  <si>
    <t>Wykup sieci w Dercu</t>
  </si>
  <si>
    <t>Zamontowanie na klatce schodowej czujki i nawiewu</t>
  </si>
  <si>
    <t xml:space="preserve">Przedszkola </t>
  </si>
  <si>
    <t>Budowa i doposażenie boisk w miejscowości Radostowo,Potryty i Wójtówko</t>
  </si>
  <si>
    <t>zakup pompy do oczyszczalni ścieków w Jezioranach</t>
  </si>
  <si>
    <t xml:space="preserve">Wydatki na zakupy inwestycyjne </t>
  </si>
  <si>
    <t>Dodatkowe roboty  budowlane ( strych ...) poza kosztorysem</t>
  </si>
  <si>
    <t>budowa kanalizacji Kalis-Wojtówko</t>
  </si>
  <si>
    <t>Zakupy inwestycyjne -Program "Wykwalifikowani uczniowie "</t>
  </si>
  <si>
    <t>Przedszkole w Radostowie -PROGRAM</t>
  </si>
  <si>
    <t>zakupy inwestycyjne</t>
  </si>
  <si>
    <t>Budowa studni głębinowych w gospodarstwach kolonijnych - program pilotażowy</t>
  </si>
  <si>
    <t>Przebudowa drogi gminnej Polkajmy Bartniki</t>
  </si>
  <si>
    <t>Budowa kanalizacji sanitarnej i oczyszczalni ścieków we FRANKNOWIE</t>
  </si>
  <si>
    <t xml:space="preserve">Przebudowa ulicy Sienkiewicza w Jezioranach </t>
  </si>
  <si>
    <t>Modernizacja przystanków autobusowych w Jezioranach</t>
  </si>
  <si>
    <t>Modernizacja i budowa alejek na cmentarzu komunalnym Jeziorany</t>
  </si>
  <si>
    <t>Modernizacja i budowa alejek na cmentarzu komunalnym  Jeziorany</t>
  </si>
  <si>
    <t>Wykwalifikowana kadra nauczycielska Sp R-wo, SP F-wo</t>
  </si>
  <si>
    <t>Dokumentacja na adaptację budynku po Przedszkolu Niepublicznym na mieszkania komunalne</t>
  </si>
  <si>
    <t>Zakup szczotki do trawy na boisku ORLIK</t>
  </si>
  <si>
    <t>Sieć wodociagowa w Żardenikach do p.Sz</t>
  </si>
  <si>
    <t>Razem żródła pokrycia inwestycji jednorocznych w  roku 2013</t>
  </si>
  <si>
    <t xml:space="preserve">kontynuowane </t>
  </si>
  <si>
    <t>nowe</t>
  </si>
  <si>
    <t>dz</t>
  </si>
  <si>
    <t xml:space="preserve">Inwestycje w 2013 r. informacje do WPF </t>
  </si>
  <si>
    <t>studnie, sieć Z</t>
  </si>
  <si>
    <t>Studzianka</t>
  </si>
  <si>
    <t>SUW</t>
  </si>
  <si>
    <t xml:space="preserve">razem </t>
  </si>
  <si>
    <t>sieć Derc</t>
  </si>
  <si>
    <t>razem ROLNICTWO</t>
  </si>
  <si>
    <t>obwodnica</t>
  </si>
  <si>
    <t>Zerbuń</t>
  </si>
  <si>
    <t>Polkajmy-Bartniki</t>
  </si>
  <si>
    <t xml:space="preserve">chodniki 1 Maja </t>
  </si>
  <si>
    <t>razem dz. 600</t>
  </si>
  <si>
    <t>dokument po Przedszkolu</t>
  </si>
  <si>
    <t xml:space="preserve">plac-kino </t>
  </si>
  <si>
    <t xml:space="preserve">wykup nieruchomosci </t>
  </si>
  <si>
    <t>razem dz. 700</t>
  </si>
  <si>
    <t>komputery</t>
  </si>
  <si>
    <t>razem dz. 750</t>
  </si>
  <si>
    <t>Jelcz</t>
  </si>
  <si>
    <t>razem dz. 754</t>
  </si>
  <si>
    <t xml:space="preserve">SP F R </t>
  </si>
  <si>
    <t>chodniki SP J</t>
  </si>
  <si>
    <t xml:space="preserve">wykwalif kadra FR </t>
  </si>
  <si>
    <t>przedszk Radostowo</t>
  </si>
  <si>
    <t>80130  ?</t>
  </si>
  <si>
    <t xml:space="preserve">wykwalif uczniowie </t>
  </si>
  <si>
    <t>razem dz. 801</t>
  </si>
  <si>
    <t>Kalis-</t>
  </si>
  <si>
    <t xml:space="preserve">kanaliza Radostowo </t>
  </si>
  <si>
    <t>pompa</t>
  </si>
  <si>
    <t>razem dz. 900</t>
  </si>
  <si>
    <t>kanaliza Franknowo</t>
  </si>
  <si>
    <t>skarpy</t>
  </si>
  <si>
    <t>geodeta -boiska Potryty,Radostowo,Wójtówko</t>
  </si>
  <si>
    <t>szczotka do ORLIKA</t>
  </si>
  <si>
    <t>FOSA</t>
  </si>
  <si>
    <t>razem  dz. 926</t>
  </si>
  <si>
    <t>Zbiorczo</t>
  </si>
  <si>
    <t>studnie głębinowe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</si>
</sst>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49" fontId="1" fillId="0" borderId="17" xfId="51" applyNumberFormat="1" applyFont="1" applyBorder="1" applyAlignment="1">
      <alignment horizontal="left" vertical="top"/>
      <protection/>
    </xf>
    <xf numFmtId="0" fontId="1" fillId="0" borderId="16" xfId="51" applyFont="1" applyFill="1" applyBorder="1" applyAlignment="1">
      <alignment horizontal="left" vertical="top" wrapText="1"/>
      <protection/>
    </xf>
    <xf numFmtId="4" fontId="1" fillId="0" borderId="17" xfId="51" applyNumberFormat="1" applyFont="1" applyBorder="1" applyAlignment="1">
      <alignment horizontal="left" vertical="top"/>
      <protection/>
    </xf>
    <xf numFmtId="0" fontId="0" fillId="0" borderId="14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49" fontId="1" fillId="0" borderId="19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9" xfId="51" applyNumberFormat="1" applyFont="1" applyBorder="1" applyAlignment="1">
      <alignment horizontal="left" vertical="top"/>
      <protection/>
    </xf>
    <xf numFmtId="49" fontId="2" fillId="0" borderId="18" xfId="51" applyNumberFormat="1" applyFont="1" applyBorder="1" applyAlignment="1">
      <alignment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0" fontId="3" fillId="0" borderId="16" xfId="0" applyFont="1" applyBorder="1" applyAlignment="1">
      <alignment vertical="top" wrapText="1"/>
    </xf>
    <xf numFmtId="4" fontId="2" fillId="0" borderId="10" xfId="51" applyNumberFormat="1" applyFont="1" applyBorder="1" applyAlignment="1">
      <alignment horizontal="left" vertical="top" wrapText="1"/>
      <protection/>
    </xf>
    <xf numFmtId="49" fontId="2" fillId="0" borderId="15" xfId="51" applyNumberFormat="1" applyFont="1" applyBorder="1" applyAlignment="1">
      <alignment vertical="top"/>
      <protection/>
    </xf>
    <xf numFmtId="0" fontId="3" fillId="0" borderId="15" xfId="0" applyFont="1" applyBorder="1" applyAlignment="1">
      <alignment vertical="top" wrapText="1"/>
    </xf>
    <xf numFmtId="49" fontId="2" fillId="0" borderId="16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/>
    </xf>
    <xf numFmtId="4" fontId="1" fillId="0" borderId="14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9" xfId="51" applyNumberFormat="1" applyFont="1" applyBorder="1" applyAlignment="1">
      <alignment vertical="top"/>
      <protection/>
    </xf>
    <xf numFmtId="0" fontId="4" fillId="0" borderId="16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vertical="top" wrapText="1"/>
    </xf>
    <xf numFmtId="49" fontId="1" fillId="0" borderId="19" xfId="51" applyNumberFormat="1" applyFont="1" applyBorder="1" applyAlignment="1">
      <alignment horizontal="left" vertical="top"/>
      <protection/>
    </xf>
    <xf numFmtId="4" fontId="1" fillId="0" borderId="19" xfId="51" applyNumberFormat="1" applyFont="1" applyBorder="1" applyAlignment="1">
      <alignment horizontal="left" vertical="top"/>
      <protection/>
    </xf>
    <xf numFmtId="0" fontId="5" fillId="0" borderId="18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1" fillId="0" borderId="20" xfId="51" applyNumberFormat="1" applyFont="1" applyBorder="1" applyAlignment="1">
      <alignment horizontal="left" vertical="top"/>
      <protection/>
    </xf>
    <xf numFmtId="4" fontId="1" fillId="0" borderId="20" xfId="51" applyNumberFormat="1" applyFont="1" applyBorder="1" applyAlignment="1">
      <alignment horizontal="left" vertical="top"/>
      <protection/>
    </xf>
    <xf numFmtId="4" fontId="2" fillId="0" borderId="20" xfId="51" applyNumberFormat="1" applyFont="1" applyBorder="1" applyAlignment="1">
      <alignment horizontal="left" vertical="top"/>
      <protection/>
    </xf>
    <xf numFmtId="49" fontId="1" fillId="0" borderId="19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49" fontId="2" fillId="0" borderId="20" xfId="51" applyNumberFormat="1" applyFont="1" applyBorder="1" applyAlignment="1">
      <alignment horizontal="left" vertical="top"/>
      <protection/>
    </xf>
    <xf numFmtId="0" fontId="1" fillId="0" borderId="14" xfId="51" applyFont="1" applyBorder="1" applyAlignment="1">
      <alignment horizontal="left" vertical="top" wrapText="1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4" fillId="0" borderId="0" xfId="0" applyFont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3" fillId="0" borderId="0" xfId="5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4" fontId="1" fillId="0" borderId="16" xfId="51" applyNumberFormat="1" applyFont="1" applyBorder="1" applyAlignment="1">
      <alignment horizontal="left" vertical="top"/>
      <protection/>
    </xf>
    <xf numFmtId="4" fontId="8" fillId="0" borderId="16" xfId="0" applyNumberFormat="1" applyFont="1" applyBorder="1" applyAlignment="1">
      <alignment/>
    </xf>
    <xf numFmtId="49" fontId="1" fillId="0" borderId="14" xfId="51" applyNumberFormat="1" applyFont="1" applyBorder="1" applyAlignment="1">
      <alignment horizontal="left" vertical="top"/>
      <protection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14" xfId="0" applyFont="1" applyBorder="1" applyAlignment="1">
      <alignment vertical="top"/>
    </xf>
    <xf numFmtId="0" fontId="2" fillId="0" borderId="10" xfId="5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0" fontId="1" fillId="0" borderId="15" xfId="51" applyFont="1" applyFill="1" applyBorder="1" applyAlignment="1">
      <alignment horizontal="left" vertical="top" wrapText="1"/>
      <protection/>
    </xf>
    <xf numFmtId="49" fontId="2" fillId="0" borderId="16" xfId="51" applyNumberFormat="1" applyFont="1" applyBorder="1" applyAlignment="1">
      <alignment vertical="top"/>
      <protection/>
    </xf>
    <xf numFmtId="0" fontId="3" fillId="0" borderId="14" xfId="0" applyFont="1" applyBorder="1" applyAlignment="1">
      <alignment vertical="top" wrapText="1"/>
    </xf>
    <xf numFmtId="4" fontId="1" fillId="0" borderId="16" xfId="51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4" fontId="1" fillId="0" borderId="18" xfId="51" applyNumberFormat="1" applyFont="1" applyBorder="1" applyAlignment="1">
      <alignment horizontal="left" vertical="top"/>
      <protection/>
    </xf>
    <xf numFmtId="49" fontId="2" fillId="0" borderId="19" xfId="51" applyNumberFormat="1" applyFont="1" applyBorder="1" applyAlignment="1">
      <alignment vertical="top"/>
      <protection/>
    </xf>
    <xf numFmtId="0" fontId="2" fillId="0" borderId="16" xfId="51" applyFont="1" applyBorder="1" applyAlignment="1">
      <alignment horizontal="left" vertical="top" wrapText="1"/>
      <protection/>
    </xf>
    <xf numFmtId="4" fontId="2" fillId="0" borderId="14" xfId="51" applyNumberFormat="1" applyFont="1" applyBorder="1" applyAlignment="1">
      <alignment horizontal="left" vertical="top"/>
      <protection/>
    </xf>
    <xf numFmtId="0" fontId="4" fillId="0" borderId="16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11" fillId="0" borderId="19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4" xfId="51" applyFont="1" applyBorder="1" applyAlignment="1">
      <alignment horizontal="left" vertical="top" wrapText="1"/>
      <protection/>
    </xf>
    <xf numFmtId="4" fontId="2" fillId="0" borderId="20" xfId="51" applyNumberFormat="1" applyFont="1" applyBorder="1" applyAlignment="1">
      <alignment horizontal="left" vertical="top"/>
      <protection/>
    </xf>
    <xf numFmtId="0" fontId="11" fillId="0" borderId="16" xfId="0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1" fillId="0" borderId="18" xfId="51" applyNumberFormat="1" applyFont="1" applyBorder="1" applyAlignment="1">
      <alignment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7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51" applyNumberFormat="1" applyFont="1" applyBorder="1" applyAlignment="1">
      <alignment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C112" sqref="C112:H151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8" width="10.125" style="0" bestFit="1" customWidth="1"/>
    <col min="9" max="9" width="9.25390625" style="0" bestFit="1" customWidth="1"/>
    <col min="10" max="10" width="9.75390625" style="0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2"/>
      <c r="E1" s="112" t="s">
        <v>3</v>
      </c>
      <c r="F1" s="4" t="s">
        <v>4</v>
      </c>
      <c r="G1" s="5"/>
      <c r="H1" s="5"/>
      <c r="I1" s="5"/>
      <c r="J1" s="6"/>
      <c r="K1" s="3" t="s">
        <v>5</v>
      </c>
    </row>
    <row r="2" spans="1:11" ht="38.25" customHeight="1">
      <c r="A2" s="7"/>
      <c r="B2" s="7"/>
      <c r="C2" s="7"/>
      <c r="D2" s="8" t="s">
        <v>6</v>
      </c>
      <c r="E2" s="113"/>
      <c r="F2" s="3" t="s">
        <v>7</v>
      </c>
      <c r="G2" s="115" t="s">
        <v>8</v>
      </c>
      <c r="H2" s="116"/>
      <c r="I2" s="116"/>
      <c r="J2" s="117"/>
      <c r="K2" s="8"/>
    </row>
    <row r="3" spans="1:11" ht="42" customHeight="1">
      <c r="A3" s="7"/>
      <c r="B3" s="7"/>
      <c r="C3" s="7"/>
      <c r="D3" s="8"/>
      <c r="E3" s="114"/>
      <c r="F3" s="8"/>
      <c r="G3" s="3" t="s">
        <v>9</v>
      </c>
      <c r="H3" s="3" t="s">
        <v>10</v>
      </c>
      <c r="I3" s="3" t="s">
        <v>11</v>
      </c>
      <c r="J3" s="3" t="s">
        <v>12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118" t="s">
        <v>13</v>
      </c>
      <c r="B5" s="12"/>
      <c r="C5" s="12"/>
      <c r="D5" s="13" t="s">
        <v>14</v>
      </c>
      <c r="E5" s="77">
        <f aca="true" t="shared" si="0" ref="E5:J5">E6</f>
        <v>506282.85</v>
      </c>
      <c r="F5" s="77">
        <f t="shared" si="0"/>
        <v>335799.48</v>
      </c>
      <c r="G5" s="77">
        <f t="shared" si="0"/>
        <v>65781.7</v>
      </c>
      <c r="H5" s="77">
        <f t="shared" si="0"/>
        <v>252855.78</v>
      </c>
      <c r="I5" s="77">
        <f t="shared" si="0"/>
        <v>17162</v>
      </c>
      <c r="J5" s="77">
        <f t="shared" si="0"/>
        <v>0</v>
      </c>
      <c r="K5" s="14"/>
    </row>
    <row r="6" spans="1:11" ht="12.75">
      <c r="A6" s="105"/>
      <c r="B6" s="103" t="s">
        <v>15</v>
      </c>
      <c r="C6" s="17"/>
      <c r="D6" s="18" t="s">
        <v>16</v>
      </c>
      <c r="E6" s="77">
        <f aca="true" t="shared" si="1" ref="E6:J6">E11+E14+E7+E17</f>
        <v>506282.85</v>
      </c>
      <c r="F6" s="77">
        <f t="shared" si="1"/>
        <v>335799.48</v>
      </c>
      <c r="G6" s="77">
        <f t="shared" si="1"/>
        <v>65781.7</v>
      </c>
      <c r="H6" s="77">
        <f t="shared" si="1"/>
        <v>252855.78</v>
      </c>
      <c r="I6" s="77">
        <f t="shared" si="1"/>
        <v>17162</v>
      </c>
      <c r="J6" s="77">
        <f t="shared" si="1"/>
        <v>0</v>
      </c>
      <c r="K6" s="19"/>
    </row>
    <row r="7" spans="1:11" ht="12.75">
      <c r="A7" s="105"/>
      <c r="B7" s="104"/>
      <c r="C7" s="29" t="s">
        <v>26</v>
      </c>
      <c r="D7" s="79" t="s">
        <v>18</v>
      </c>
      <c r="E7" s="28">
        <f aca="true" t="shared" si="2" ref="E7:J7">E9+E8+E10</f>
        <v>0</v>
      </c>
      <c r="F7" s="28">
        <f t="shared" si="2"/>
        <v>14900</v>
      </c>
      <c r="G7" s="28">
        <f t="shared" si="2"/>
        <v>14900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32"/>
    </row>
    <row r="8" spans="1:11" ht="22.5">
      <c r="A8" s="105"/>
      <c r="B8" s="104"/>
      <c r="C8" s="29"/>
      <c r="D8" s="79" t="s">
        <v>89</v>
      </c>
      <c r="E8" s="28"/>
      <c r="F8" s="28">
        <f>G8+H8+I8+J8</f>
        <v>4000</v>
      </c>
      <c r="G8" s="28">
        <v>4000</v>
      </c>
      <c r="H8" s="28"/>
      <c r="I8" s="28"/>
      <c r="J8" s="28"/>
      <c r="K8" s="32"/>
    </row>
    <row r="9" spans="1:11" ht="12.75">
      <c r="A9" s="105"/>
      <c r="B9" s="104"/>
      <c r="C9" s="68"/>
      <c r="D9" s="11" t="s">
        <v>77</v>
      </c>
      <c r="E9" s="28"/>
      <c r="F9" s="28">
        <f>G9+H9+I9+J9</f>
        <v>6000</v>
      </c>
      <c r="G9" s="28">
        <v>6000</v>
      </c>
      <c r="H9" s="28"/>
      <c r="I9" s="28"/>
      <c r="J9" s="28"/>
      <c r="K9" s="32"/>
    </row>
    <row r="10" spans="1:11" ht="12.75">
      <c r="A10" s="105"/>
      <c r="B10" s="104"/>
      <c r="C10" s="68"/>
      <c r="D10" s="11" t="s">
        <v>99</v>
      </c>
      <c r="E10" s="28"/>
      <c r="F10" s="28">
        <f>G10+H10+I10+J10</f>
        <v>4900</v>
      </c>
      <c r="G10" s="28">
        <v>4900</v>
      </c>
      <c r="H10" s="28"/>
      <c r="I10" s="28"/>
      <c r="J10" s="28"/>
      <c r="K10" s="32"/>
    </row>
    <row r="11" spans="1:11" ht="12.75">
      <c r="A11" s="105"/>
      <c r="B11" s="105"/>
      <c r="C11" s="20" t="s">
        <v>17</v>
      </c>
      <c r="D11" s="11" t="s">
        <v>18</v>
      </c>
      <c r="E11" s="28">
        <f aca="true" t="shared" si="3" ref="E11:J11">E12+E13</f>
        <v>241163.37</v>
      </c>
      <c r="F11" s="28">
        <f t="shared" si="3"/>
        <v>182255.78</v>
      </c>
      <c r="G11" s="28">
        <f t="shared" si="3"/>
        <v>0</v>
      </c>
      <c r="H11" s="28">
        <f t="shared" si="3"/>
        <v>182255.78</v>
      </c>
      <c r="I11" s="28">
        <f t="shared" si="3"/>
        <v>0</v>
      </c>
      <c r="J11" s="28">
        <f t="shared" si="3"/>
        <v>0</v>
      </c>
      <c r="K11" s="21"/>
    </row>
    <row r="12" spans="1:11" ht="22.5">
      <c r="A12" s="105"/>
      <c r="B12" s="105"/>
      <c r="C12" s="22"/>
      <c r="D12" s="23" t="s">
        <v>19</v>
      </c>
      <c r="E12" s="28">
        <v>241163.37</v>
      </c>
      <c r="F12" s="28">
        <f>G12+H12+I12+J12</f>
        <v>0</v>
      </c>
      <c r="G12" s="28"/>
      <c r="H12" s="28"/>
      <c r="I12" s="34"/>
      <c r="J12" s="28"/>
      <c r="K12" s="21"/>
    </row>
    <row r="13" spans="1:11" ht="22.5">
      <c r="A13" s="105"/>
      <c r="B13" s="105"/>
      <c r="C13" s="25"/>
      <c r="D13" s="26" t="s">
        <v>20</v>
      </c>
      <c r="E13" s="28"/>
      <c r="F13" s="28">
        <f>G13+H13+I13+J13</f>
        <v>182255.78</v>
      </c>
      <c r="G13" s="28"/>
      <c r="H13" s="28">
        <v>182255.78</v>
      </c>
      <c r="I13" s="34"/>
      <c r="J13" s="28"/>
      <c r="K13" s="21"/>
    </row>
    <row r="14" spans="1:11" ht="12.75">
      <c r="A14" s="105"/>
      <c r="B14" s="105"/>
      <c r="C14" s="27" t="s">
        <v>21</v>
      </c>
      <c r="D14" s="11" t="s">
        <v>18</v>
      </c>
      <c r="E14" s="28">
        <f aca="true" t="shared" si="4" ref="E14:J14">E15+E16</f>
        <v>265119.48</v>
      </c>
      <c r="F14" s="28">
        <f t="shared" si="4"/>
        <v>116643.7</v>
      </c>
      <c r="G14" s="28">
        <f t="shared" si="4"/>
        <v>46043.7</v>
      </c>
      <c r="H14" s="28">
        <f t="shared" si="4"/>
        <v>70600</v>
      </c>
      <c r="I14" s="28">
        <f t="shared" si="4"/>
        <v>0</v>
      </c>
      <c r="J14" s="28">
        <f t="shared" si="4"/>
        <v>0</v>
      </c>
      <c r="K14" s="28"/>
    </row>
    <row r="15" spans="1:11" ht="22.5">
      <c r="A15" s="105"/>
      <c r="B15" s="105"/>
      <c r="C15" s="29"/>
      <c r="D15" s="23" t="s">
        <v>19</v>
      </c>
      <c r="E15" s="28">
        <v>265119.48</v>
      </c>
      <c r="F15" s="28">
        <f>G15+H15+I15+J15</f>
        <v>0</v>
      </c>
      <c r="G15" s="28"/>
      <c r="H15" s="28"/>
      <c r="I15" s="34"/>
      <c r="J15" s="28"/>
      <c r="K15" s="21"/>
    </row>
    <row r="16" spans="1:11" ht="22.5">
      <c r="A16" s="105"/>
      <c r="B16" s="105"/>
      <c r="C16" s="29"/>
      <c r="D16" s="76" t="s">
        <v>20</v>
      </c>
      <c r="E16" s="28"/>
      <c r="F16" s="28">
        <f>G16+H16+I16+J16</f>
        <v>116643.7</v>
      </c>
      <c r="G16" s="28">
        <v>46043.7</v>
      </c>
      <c r="H16" s="28">
        <v>70600</v>
      </c>
      <c r="I16" s="34"/>
      <c r="J16" s="28"/>
      <c r="K16" s="21"/>
    </row>
    <row r="17" spans="1:11" ht="12.75">
      <c r="A17" s="105"/>
      <c r="B17" s="105"/>
      <c r="C17" s="29" t="s">
        <v>35</v>
      </c>
      <c r="D17" s="18" t="s">
        <v>36</v>
      </c>
      <c r="E17" s="28">
        <f aca="true" t="shared" si="5" ref="E17:J17">E19+E18</f>
        <v>0</v>
      </c>
      <c r="F17" s="28">
        <f t="shared" si="5"/>
        <v>22000</v>
      </c>
      <c r="G17" s="28">
        <f t="shared" si="5"/>
        <v>4838</v>
      </c>
      <c r="H17" s="28">
        <f t="shared" si="5"/>
        <v>0</v>
      </c>
      <c r="I17" s="28">
        <f t="shared" si="5"/>
        <v>17162</v>
      </c>
      <c r="J17" s="28">
        <f t="shared" si="5"/>
        <v>0</v>
      </c>
      <c r="K17" s="21"/>
    </row>
    <row r="18" spans="1:11" ht="22.5">
      <c r="A18" s="105"/>
      <c r="B18" s="105"/>
      <c r="C18" s="29"/>
      <c r="D18" s="79" t="s">
        <v>89</v>
      </c>
      <c r="E18" s="28"/>
      <c r="F18" s="28">
        <f>G18+H18+I18+J18</f>
        <v>2000</v>
      </c>
      <c r="G18" s="28">
        <v>2000</v>
      </c>
      <c r="H18" s="28"/>
      <c r="I18" s="28"/>
      <c r="J18" s="28"/>
      <c r="K18" s="21"/>
    </row>
    <row r="19" spans="1:11" ht="12.75">
      <c r="A19" s="111"/>
      <c r="B19" s="105"/>
      <c r="C19" s="29"/>
      <c r="D19" s="26" t="s">
        <v>78</v>
      </c>
      <c r="E19" s="28"/>
      <c r="F19" s="28">
        <f>G19+H19+I19+J19</f>
        <v>20000</v>
      </c>
      <c r="G19" s="28">
        <v>2838</v>
      </c>
      <c r="H19" s="28"/>
      <c r="I19" s="34">
        <v>17162</v>
      </c>
      <c r="J19" s="28"/>
      <c r="K19" s="21"/>
    </row>
    <row r="20" spans="1:11" ht="12.75">
      <c r="A20" s="103" t="s">
        <v>22</v>
      </c>
      <c r="B20" s="17"/>
      <c r="C20" s="17"/>
      <c r="D20" s="13" t="s">
        <v>23</v>
      </c>
      <c r="E20" s="77">
        <f aca="true" t="shared" si="6" ref="E20:J20">E21</f>
        <v>3000</v>
      </c>
      <c r="F20" s="77">
        <f t="shared" si="6"/>
        <v>238600</v>
      </c>
      <c r="G20" s="77">
        <f t="shared" si="6"/>
        <v>163600</v>
      </c>
      <c r="H20" s="77">
        <f t="shared" si="6"/>
        <v>0</v>
      </c>
      <c r="I20" s="77">
        <f t="shared" si="6"/>
        <v>75000</v>
      </c>
      <c r="J20" s="77">
        <f t="shared" si="6"/>
        <v>0</v>
      </c>
      <c r="K20" s="19"/>
    </row>
    <row r="21" spans="1:11" ht="12.75">
      <c r="A21" s="105"/>
      <c r="B21" s="103" t="s">
        <v>24</v>
      </c>
      <c r="C21" s="17"/>
      <c r="D21" s="18" t="s">
        <v>25</v>
      </c>
      <c r="E21" s="77">
        <f aca="true" t="shared" si="7" ref="E21:J21">E22+E26+E29</f>
        <v>3000</v>
      </c>
      <c r="F21" s="77">
        <f t="shared" si="7"/>
        <v>238600</v>
      </c>
      <c r="G21" s="77">
        <f t="shared" si="7"/>
        <v>163600</v>
      </c>
      <c r="H21" s="77">
        <f t="shared" si="7"/>
        <v>0</v>
      </c>
      <c r="I21" s="77">
        <f t="shared" si="7"/>
        <v>75000</v>
      </c>
      <c r="J21" s="77">
        <f t="shared" si="7"/>
        <v>0</v>
      </c>
      <c r="K21" s="32"/>
    </row>
    <row r="22" spans="1:11" ht="12.75">
      <c r="A22" s="105"/>
      <c r="B22" s="105"/>
      <c r="C22" s="20" t="s">
        <v>26</v>
      </c>
      <c r="D22" s="11" t="s">
        <v>18</v>
      </c>
      <c r="E22" s="28">
        <f aca="true" t="shared" si="8" ref="E22:J22">E23+E25+E24</f>
        <v>0</v>
      </c>
      <c r="F22" s="28">
        <f t="shared" si="8"/>
        <v>238600</v>
      </c>
      <c r="G22" s="28">
        <f t="shared" si="8"/>
        <v>163600</v>
      </c>
      <c r="H22" s="28">
        <f t="shared" si="8"/>
        <v>0</v>
      </c>
      <c r="I22" s="28">
        <f t="shared" si="8"/>
        <v>75000</v>
      </c>
      <c r="J22" s="28">
        <f t="shared" si="8"/>
        <v>0</v>
      </c>
      <c r="K22" s="28"/>
    </row>
    <row r="23" spans="1:11" ht="12.75">
      <c r="A23" s="105"/>
      <c r="B23" s="105"/>
      <c r="C23" s="22"/>
      <c r="D23" s="11" t="s">
        <v>28</v>
      </c>
      <c r="E23" s="28"/>
      <c r="F23" s="28">
        <f>G23+H23+I23+J23</f>
        <v>68600</v>
      </c>
      <c r="G23" s="28">
        <v>68600</v>
      </c>
      <c r="H23" s="28"/>
      <c r="I23" s="34"/>
      <c r="J23" s="28"/>
      <c r="K23" s="28"/>
    </row>
    <row r="24" spans="1:11" ht="12.75">
      <c r="A24" s="105"/>
      <c r="B24" s="105"/>
      <c r="C24" s="22"/>
      <c r="D24" s="11" t="s">
        <v>90</v>
      </c>
      <c r="E24" s="28"/>
      <c r="F24" s="28">
        <f>G24+H24+I24+J24</f>
        <v>150000</v>
      </c>
      <c r="G24" s="28">
        <v>75000</v>
      </c>
      <c r="H24" s="28"/>
      <c r="I24" s="34">
        <v>75000</v>
      </c>
      <c r="J24" s="28"/>
      <c r="K24" s="28"/>
    </row>
    <row r="25" spans="1:11" ht="25.5">
      <c r="A25" s="105"/>
      <c r="B25" s="105"/>
      <c r="C25" s="35"/>
      <c r="D25" s="36" t="s">
        <v>27</v>
      </c>
      <c r="E25" s="28"/>
      <c r="F25" s="28">
        <f>G25+H25+I25+J25</f>
        <v>20000</v>
      </c>
      <c r="G25" s="28">
        <v>20000</v>
      </c>
      <c r="H25" s="28"/>
      <c r="I25" s="34"/>
      <c r="J25" s="28"/>
      <c r="K25" s="28"/>
    </row>
    <row r="26" spans="1:11" ht="12.75">
      <c r="A26" s="105"/>
      <c r="B26" s="105"/>
      <c r="C26" s="82" t="s">
        <v>17</v>
      </c>
      <c r="D26" s="83" t="s">
        <v>18</v>
      </c>
      <c r="E26" s="84">
        <f>E27+E28</f>
        <v>0</v>
      </c>
      <c r="F26" s="21"/>
      <c r="G26" s="21"/>
      <c r="H26" s="21"/>
      <c r="I26" s="30"/>
      <c r="J26" s="21"/>
      <c r="K26" s="21"/>
    </row>
    <row r="27" spans="1:11" ht="12.75">
      <c r="A27" s="105"/>
      <c r="B27" s="105"/>
      <c r="C27" s="82"/>
      <c r="D27" s="85" t="s">
        <v>92</v>
      </c>
      <c r="E27" s="84"/>
      <c r="F27" s="21"/>
      <c r="G27" s="21"/>
      <c r="H27" s="21"/>
      <c r="I27" s="30"/>
      <c r="J27" s="21"/>
      <c r="K27" s="21"/>
    </row>
    <row r="28" spans="1:11" ht="12.75">
      <c r="A28" s="105"/>
      <c r="B28" s="105"/>
      <c r="C28" s="82"/>
      <c r="D28" s="85" t="s">
        <v>93</v>
      </c>
      <c r="E28" s="84"/>
      <c r="F28" s="21"/>
      <c r="G28" s="21"/>
      <c r="H28" s="21"/>
      <c r="I28" s="30"/>
      <c r="J28" s="21"/>
      <c r="K28" s="21"/>
    </row>
    <row r="29" spans="1:11" ht="12.75">
      <c r="A29" s="105"/>
      <c r="B29" s="105"/>
      <c r="C29" s="86" t="s">
        <v>21</v>
      </c>
      <c r="D29" s="83" t="s">
        <v>18</v>
      </c>
      <c r="E29" s="87">
        <f>E30+E31+E32</f>
        <v>3000</v>
      </c>
      <c r="F29" s="33">
        <f aca="true" t="shared" si="9" ref="F29:K29">F30</f>
        <v>0</v>
      </c>
      <c r="G29" s="33">
        <f t="shared" si="9"/>
        <v>0</v>
      </c>
      <c r="H29" s="33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</row>
    <row r="30" spans="1:11" ht="12.75">
      <c r="A30" s="111"/>
      <c r="B30" s="105"/>
      <c r="C30" s="37"/>
      <c r="D30" s="11" t="s">
        <v>29</v>
      </c>
      <c r="E30" s="21">
        <v>3000</v>
      </c>
      <c r="F30" s="21">
        <f>G30+H30+I30+J30</f>
        <v>0</v>
      </c>
      <c r="G30" s="21">
        <v>0</v>
      </c>
      <c r="H30" s="21"/>
      <c r="I30" s="21"/>
      <c r="J30" s="21"/>
      <c r="K30" s="33"/>
    </row>
    <row r="31" spans="1:11" ht="12.75">
      <c r="A31" s="15"/>
      <c r="B31" s="15"/>
      <c r="C31" s="37"/>
      <c r="D31" s="11" t="s">
        <v>92</v>
      </c>
      <c r="E31" s="21"/>
      <c r="F31" s="21"/>
      <c r="G31" s="21"/>
      <c r="H31" s="21"/>
      <c r="I31" s="21"/>
      <c r="J31" s="21"/>
      <c r="K31" s="33"/>
    </row>
    <row r="32" spans="1:11" ht="12.75">
      <c r="A32" s="15"/>
      <c r="B32" s="15"/>
      <c r="C32" s="37"/>
      <c r="D32" s="36" t="s">
        <v>93</v>
      </c>
      <c r="E32" s="21"/>
      <c r="F32" s="21"/>
      <c r="G32" s="21"/>
      <c r="H32" s="21"/>
      <c r="I32" s="21"/>
      <c r="J32" s="21"/>
      <c r="K32" s="33"/>
    </row>
    <row r="33" spans="1:11" ht="12.75">
      <c r="A33" s="103" t="s">
        <v>30</v>
      </c>
      <c r="B33" s="17"/>
      <c r="C33" s="17"/>
      <c r="D33" s="13" t="s">
        <v>31</v>
      </c>
      <c r="E33" s="77">
        <f aca="true" t="shared" si="10" ref="E33:J33">E34</f>
        <v>0</v>
      </c>
      <c r="F33" s="77">
        <f t="shared" si="10"/>
        <v>234638.11</v>
      </c>
      <c r="G33" s="77">
        <f t="shared" si="10"/>
        <v>11500</v>
      </c>
      <c r="H33" s="77">
        <f t="shared" si="10"/>
        <v>223138.11</v>
      </c>
      <c r="I33" s="77">
        <f t="shared" si="10"/>
        <v>0</v>
      </c>
      <c r="J33" s="77">
        <f t="shared" si="10"/>
        <v>0</v>
      </c>
      <c r="K33" s="19"/>
    </row>
    <row r="34" spans="1:11" ht="12.75">
      <c r="A34" s="105"/>
      <c r="B34" s="103" t="s">
        <v>32</v>
      </c>
      <c r="C34" s="17"/>
      <c r="D34" s="18" t="s">
        <v>33</v>
      </c>
      <c r="E34" s="77">
        <f aca="true" t="shared" si="11" ref="E34:J34">E39+E41+E37+E35</f>
        <v>0</v>
      </c>
      <c r="F34" s="77">
        <f t="shared" si="11"/>
        <v>234638.11</v>
      </c>
      <c r="G34" s="77">
        <f t="shared" si="11"/>
        <v>11500</v>
      </c>
      <c r="H34" s="77">
        <f t="shared" si="11"/>
        <v>223138.11</v>
      </c>
      <c r="I34" s="77">
        <f t="shared" si="11"/>
        <v>0</v>
      </c>
      <c r="J34" s="77">
        <f t="shared" si="11"/>
        <v>0</v>
      </c>
      <c r="K34" s="19"/>
    </row>
    <row r="35" spans="1:11" ht="12.75">
      <c r="A35" s="105"/>
      <c r="B35" s="104"/>
      <c r="C35" s="17" t="s">
        <v>26</v>
      </c>
      <c r="D35" s="39" t="s">
        <v>18</v>
      </c>
      <c r="E35" s="32">
        <f aca="true" t="shared" si="12" ref="E35:J35">E36</f>
        <v>0</v>
      </c>
      <c r="F35" s="32">
        <f t="shared" si="12"/>
        <v>5000</v>
      </c>
      <c r="G35" s="32">
        <f t="shared" si="12"/>
        <v>5000</v>
      </c>
      <c r="H35" s="32">
        <f t="shared" si="12"/>
        <v>0</v>
      </c>
      <c r="I35" s="32">
        <f t="shared" si="12"/>
        <v>0</v>
      </c>
      <c r="J35" s="32">
        <f t="shared" si="12"/>
        <v>0</v>
      </c>
      <c r="K35" s="19"/>
    </row>
    <row r="36" spans="1:11" s="92" customFormat="1" ht="22.5">
      <c r="A36" s="105"/>
      <c r="B36" s="104"/>
      <c r="C36" s="37"/>
      <c r="D36" s="11" t="s">
        <v>97</v>
      </c>
      <c r="E36" s="28"/>
      <c r="F36" s="28">
        <f>G36+H36+I36+J36</f>
        <v>5000</v>
      </c>
      <c r="G36" s="28">
        <v>5000</v>
      </c>
      <c r="H36" s="28"/>
      <c r="I36" s="28"/>
      <c r="J36" s="28"/>
      <c r="K36" s="33"/>
    </row>
    <row r="37" spans="1:11" ht="12.75">
      <c r="A37" s="105"/>
      <c r="B37" s="105"/>
      <c r="C37" s="17" t="s">
        <v>17</v>
      </c>
      <c r="D37" s="39" t="s">
        <v>18</v>
      </c>
      <c r="E37" s="19">
        <f aca="true" t="shared" si="13" ref="E37:J37">E38</f>
        <v>0</v>
      </c>
      <c r="F37" s="19">
        <f t="shared" si="13"/>
        <v>133059</v>
      </c>
      <c r="G37" s="19">
        <f t="shared" si="13"/>
        <v>0</v>
      </c>
      <c r="H37" s="19">
        <f t="shared" si="13"/>
        <v>133059</v>
      </c>
      <c r="I37" s="19">
        <f t="shared" si="13"/>
        <v>0</v>
      </c>
      <c r="J37" s="19">
        <f t="shared" si="13"/>
        <v>0</v>
      </c>
      <c r="K37" s="33"/>
    </row>
    <row r="38" spans="1:11" ht="15" customHeight="1">
      <c r="A38" s="105"/>
      <c r="B38" s="105"/>
      <c r="C38" s="37"/>
      <c r="D38" s="40" t="s">
        <v>34</v>
      </c>
      <c r="E38" s="33"/>
      <c r="F38" s="33">
        <f>G38+H38+I38+J38</f>
        <v>133059</v>
      </c>
      <c r="G38" s="33"/>
      <c r="H38" s="33">
        <v>133059</v>
      </c>
      <c r="I38" s="30"/>
      <c r="J38" s="33"/>
      <c r="K38" s="33"/>
    </row>
    <row r="39" spans="1:11" ht="12.75">
      <c r="A39" s="105"/>
      <c r="B39" s="105"/>
      <c r="C39" s="41" t="s">
        <v>21</v>
      </c>
      <c r="D39" s="39" t="s">
        <v>18</v>
      </c>
      <c r="E39" s="42">
        <f aca="true" t="shared" si="14" ref="E39:J39">E40</f>
        <v>0</v>
      </c>
      <c r="F39" s="42">
        <f t="shared" si="14"/>
        <v>90079.11</v>
      </c>
      <c r="G39" s="42">
        <f t="shared" si="14"/>
        <v>0</v>
      </c>
      <c r="H39" s="42">
        <f t="shared" si="14"/>
        <v>90079.11</v>
      </c>
      <c r="I39" s="42">
        <f t="shared" si="14"/>
        <v>0</v>
      </c>
      <c r="J39" s="42">
        <f t="shared" si="14"/>
        <v>0</v>
      </c>
      <c r="K39" s="33"/>
    </row>
    <row r="40" spans="1:11" ht="15" customHeight="1">
      <c r="A40" s="105"/>
      <c r="B40" s="105"/>
      <c r="C40" s="37"/>
      <c r="D40" s="40" t="s">
        <v>34</v>
      </c>
      <c r="E40" s="33"/>
      <c r="F40" s="33">
        <f>G40+H40+I40+J40</f>
        <v>90079.11</v>
      </c>
      <c r="G40" s="33"/>
      <c r="H40" s="33">
        <v>90079.11</v>
      </c>
      <c r="I40" s="30"/>
      <c r="J40" s="33"/>
      <c r="K40" s="33"/>
    </row>
    <row r="41" spans="1:11" ht="12.75">
      <c r="A41" s="105"/>
      <c r="B41" s="105"/>
      <c r="C41" s="17" t="s">
        <v>35</v>
      </c>
      <c r="D41" s="18" t="s">
        <v>36</v>
      </c>
      <c r="E41" s="19">
        <f aca="true" t="shared" si="15" ref="E41:J41">E42</f>
        <v>0</v>
      </c>
      <c r="F41" s="19">
        <f t="shared" si="15"/>
        <v>6500</v>
      </c>
      <c r="G41" s="19">
        <f t="shared" si="15"/>
        <v>6500</v>
      </c>
      <c r="H41" s="19">
        <f t="shared" si="15"/>
        <v>0</v>
      </c>
      <c r="I41" s="19">
        <f t="shared" si="15"/>
        <v>0</v>
      </c>
      <c r="J41" s="19">
        <f t="shared" si="15"/>
        <v>0</v>
      </c>
      <c r="K41" s="33"/>
    </row>
    <row r="42" spans="1:11" ht="12.75">
      <c r="A42" s="111"/>
      <c r="B42" s="105"/>
      <c r="C42" s="37"/>
      <c r="D42" s="78" t="s">
        <v>37</v>
      </c>
      <c r="E42" s="21"/>
      <c r="F42" s="21">
        <f>G42+H42+I42+J42</f>
        <v>6500</v>
      </c>
      <c r="G42" s="21">
        <v>6500</v>
      </c>
      <c r="H42" s="21"/>
      <c r="I42" s="30"/>
      <c r="J42" s="21"/>
      <c r="K42" s="33"/>
    </row>
    <row r="43" spans="1:11" ht="12.75">
      <c r="A43" s="103" t="s">
        <v>38</v>
      </c>
      <c r="B43" s="17"/>
      <c r="C43" s="17"/>
      <c r="D43" s="13" t="s">
        <v>39</v>
      </c>
      <c r="E43" s="77">
        <f aca="true" t="shared" si="16" ref="E43:J45">E44</f>
        <v>0</v>
      </c>
      <c r="F43" s="77">
        <f t="shared" si="16"/>
        <v>26600</v>
      </c>
      <c r="G43" s="77">
        <f t="shared" si="16"/>
        <v>26600</v>
      </c>
      <c r="H43" s="77">
        <f t="shared" si="16"/>
        <v>0</v>
      </c>
      <c r="I43" s="77">
        <f t="shared" si="16"/>
        <v>0</v>
      </c>
      <c r="J43" s="77">
        <f t="shared" si="16"/>
        <v>0</v>
      </c>
      <c r="K43" s="19"/>
    </row>
    <row r="44" spans="1:11" ht="12.75">
      <c r="A44" s="105"/>
      <c r="B44" s="103" t="s">
        <v>40</v>
      </c>
      <c r="C44" s="17"/>
      <c r="D44" s="18" t="s">
        <v>41</v>
      </c>
      <c r="E44" s="77">
        <f t="shared" si="16"/>
        <v>0</v>
      </c>
      <c r="F44" s="77">
        <f t="shared" si="16"/>
        <v>26600</v>
      </c>
      <c r="G44" s="77">
        <f t="shared" si="16"/>
        <v>26600</v>
      </c>
      <c r="H44" s="77">
        <f t="shared" si="16"/>
        <v>0</v>
      </c>
      <c r="I44" s="77">
        <f t="shared" si="16"/>
        <v>0</v>
      </c>
      <c r="J44" s="77">
        <f t="shared" si="16"/>
        <v>0</v>
      </c>
      <c r="K44" s="19"/>
    </row>
    <row r="45" spans="1:11" ht="12.75">
      <c r="A45" s="105"/>
      <c r="B45" s="105"/>
      <c r="C45" s="37" t="s">
        <v>35</v>
      </c>
      <c r="D45" s="79" t="s">
        <v>36</v>
      </c>
      <c r="E45" s="33">
        <f t="shared" si="16"/>
        <v>0</v>
      </c>
      <c r="F45" s="33">
        <f t="shared" si="16"/>
        <v>26600</v>
      </c>
      <c r="G45" s="33">
        <f t="shared" si="16"/>
        <v>26600</v>
      </c>
      <c r="H45" s="33">
        <f t="shared" si="16"/>
        <v>0</v>
      </c>
      <c r="I45" s="33">
        <f t="shared" si="16"/>
        <v>0</v>
      </c>
      <c r="J45" s="33">
        <f t="shared" si="16"/>
        <v>0</v>
      </c>
      <c r="K45" s="33"/>
    </row>
    <row r="46" spans="1:11" ht="12.75">
      <c r="A46" s="111"/>
      <c r="B46" s="111"/>
      <c r="C46" s="37"/>
      <c r="D46" s="72" t="s">
        <v>42</v>
      </c>
      <c r="E46" s="21"/>
      <c r="F46" s="21">
        <f>G46+H46+I46+J46</f>
        <v>26600</v>
      </c>
      <c r="G46" s="21">
        <v>26600</v>
      </c>
      <c r="H46" s="21"/>
      <c r="I46" s="24"/>
      <c r="J46" s="21"/>
      <c r="K46" s="33"/>
    </row>
    <row r="47" spans="1:11" ht="12.75">
      <c r="A47" s="103" t="s">
        <v>43</v>
      </c>
      <c r="B47" s="17"/>
      <c r="C47" s="17"/>
      <c r="D47" s="13" t="s">
        <v>44</v>
      </c>
      <c r="E47" s="77">
        <f aca="true" t="shared" si="17" ref="E47:J47">E48+E51</f>
        <v>780927</v>
      </c>
      <c r="F47" s="77">
        <f t="shared" si="17"/>
        <v>4000</v>
      </c>
      <c r="G47" s="77">
        <f t="shared" si="17"/>
        <v>4000</v>
      </c>
      <c r="H47" s="77">
        <f t="shared" si="17"/>
        <v>0</v>
      </c>
      <c r="I47" s="77">
        <f t="shared" si="17"/>
        <v>0</v>
      </c>
      <c r="J47" s="77">
        <f t="shared" si="17"/>
        <v>0</v>
      </c>
      <c r="K47" s="19"/>
    </row>
    <row r="48" spans="1:11" ht="12.75">
      <c r="A48" s="105"/>
      <c r="B48" s="103" t="s">
        <v>45</v>
      </c>
      <c r="C48" s="17"/>
      <c r="D48" s="18" t="s">
        <v>46</v>
      </c>
      <c r="E48" s="77">
        <f aca="true" t="shared" si="18" ref="E48:J49">E49</f>
        <v>0</v>
      </c>
      <c r="F48" s="77">
        <f t="shared" si="18"/>
        <v>4000</v>
      </c>
      <c r="G48" s="77">
        <f t="shared" si="18"/>
        <v>4000</v>
      </c>
      <c r="H48" s="77">
        <f t="shared" si="18"/>
        <v>0</v>
      </c>
      <c r="I48" s="77">
        <f t="shared" si="18"/>
        <v>0</v>
      </c>
      <c r="J48" s="77">
        <f t="shared" si="18"/>
        <v>0</v>
      </c>
      <c r="K48" s="19"/>
    </row>
    <row r="49" spans="1:11" ht="12.75">
      <c r="A49" s="105"/>
      <c r="B49" s="105"/>
      <c r="C49" s="37" t="s">
        <v>26</v>
      </c>
      <c r="D49" s="79" t="s">
        <v>18</v>
      </c>
      <c r="E49" s="33">
        <f>E50</f>
        <v>0</v>
      </c>
      <c r="F49" s="33">
        <f>F50</f>
        <v>4000</v>
      </c>
      <c r="G49" s="33">
        <f t="shared" si="18"/>
        <v>4000</v>
      </c>
      <c r="H49" s="33">
        <f t="shared" si="18"/>
        <v>0</v>
      </c>
      <c r="I49" s="33">
        <f t="shared" si="18"/>
        <v>0</v>
      </c>
      <c r="J49" s="33">
        <f t="shared" si="18"/>
        <v>0</v>
      </c>
      <c r="K49" s="33"/>
    </row>
    <row r="50" spans="1:11" ht="12.75">
      <c r="A50" s="105"/>
      <c r="B50" s="111"/>
      <c r="C50" s="37"/>
      <c r="D50" s="11" t="s">
        <v>47</v>
      </c>
      <c r="E50" s="33"/>
      <c r="F50" s="33">
        <f>G50+H50+I50+J50</f>
        <v>4000</v>
      </c>
      <c r="G50" s="33">
        <v>4000</v>
      </c>
      <c r="H50" s="33"/>
      <c r="I50" s="33"/>
      <c r="J50" s="33"/>
      <c r="K50" s="33"/>
    </row>
    <row r="51" spans="1:11" ht="12.75">
      <c r="A51" s="105"/>
      <c r="B51" s="43">
        <v>75495</v>
      </c>
      <c r="C51" s="17"/>
      <c r="D51" s="44" t="s">
        <v>48</v>
      </c>
      <c r="E51" s="19">
        <f aca="true" t="shared" si="19" ref="E51:J51">E54+E52</f>
        <v>780927</v>
      </c>
      <c r="F51" s="19">
        <f t="shared" si="19"/>
        <v>0</v>
      </c>
      <c r="G51" s="19">
        <f t="shared" si="19"/>
        <v>0</v>
      </c>
      <c r="H51" s="19">
        <f t="shared" si="19"/>
        <v>0</v>
      </c>
      <c r="I51" s="19">
        <f t="shared" si="19"/>
        <v>0</v>
      </c>
      <c r="J51" s="19">
        <f t="shared" si="19"/>
        <v>0</v>
      </c>
      <c r="K51" s="19"/>
    </row>
    <row r="52" spans="1:11" ht="12.75">
      <c r="A52" s="105"/>
      <c r="B52" s="15"/>
      <c r="C52" s="17" t="s">
        <v>17</v>
      </c>
      <c r="D52" s="11" t="s">
        <v>18</v>
      </c>
      <c r="E52" s="19">
        <f aca="true" t="shared" si="20" ref="E52:J52">E53</f>
        <v>655423.95</v>
      </c>
      <c r="F52" s="19">
        <f t="shared" si="20"/>
        <v>0</v>
      </c>
      <c r="G52" s="19">
        <f t="shared" si="20"/>
        <v>0</v>
      </c>
      <c r="H52" s="19">
        <f t="shared" si="20"/>
        <v>0</v>
      </c>
      <c r="I52" s="19">
        <f t="shared" si="20"/>
        <v>0</v>
      </c>
      <c r="J52" s="19">
        <f t="shared" si="20"/>
        <v>0</v>
      </c>
      <c r="K52" s="19"/>
    </row>
    <row r="53" spans="1:11" ht="12.75">
      <c r="A53" s="105"/>
      <c r="B53" s="15"/>
      <c r="C53" s="17"/>
      <c r="D53" s="45" t="s">
        <v>49</v>
      </c>
      <c r="E53" s="33">
        <v>655423.95</v>
      </c>
      <c r="F53" s="33">
        <f>G53+H53+I53+J53</f>
        <v>0</v>
      </c>
      <c r="G53" s="33"/>
      <c r="H53" s="33"/>
      <c r="I53" s="21"/>
      <c r="J53" s="33"/>
      <c r="K53" s="19"/>
    </row>
    <row r="54" spans="1:11" ht="12.75">
      <c r="A54" s="105"/>
      <c r="B54" s="15"/>
      <c r="C54" s="37" t="s">
        <v>21</v>
      </c>
      <c r="D54" s="11" t="s">
        <v>18</v>
      </c>
      <c r="E54" s="33">
        <f aca="true" t="shared" si="21" ref="E54:J54">E55</f>
        <v>125503.05</v>
      </c>
      <c r="F54" s="33">
        <f t="shared" si="21"/>
        <v>0</v>
      </c>
      <c r="G54" s="33">
        <f t="shared" si="21"/>
        <v>0</v>
      </c>
      <c r="H54" s="33">
        <f t="shared" si="21"/>
        <v>0</v>
      </c>
      <c r="I54" s="33">
        <f t="shared" si="21"/>
        <v>0</v>
      </c>
      <c r="J54" s="33">
        <f t="shared" si="21"/>
        <v>0</v>
      </c>
      <c r="K54" s="33"/>
    </row>
    <row r="55" spans="1:11" ht="12.75">
      <c r="A55" s="111"/>
      <c r="B55" s="31"/>
      <c r="C55" s="37"/>
      <c r="D55" s="80" t="s">
        <v>49</v>
      </c>
      <c r="E55" s="21">
        <v>125503.05</v>
      </c>
      <c r="F55" s="21">
        <f>G55+H55+I55+J55</f>
        <v>0</v>
      </c>
      <c r="G55" s="21"/>
      <c r="H55" s="21"/>
      <c r="I55" s="30"/>
      <c r="J55" s="21"/>
      <c r="K55" s="33"/>
    </row>
    <row r="56" spans="1:11" ht="12.75">
      <c r="A56" s="103" t="s">
        <v>50</v>
      </c>
      <c r="B56" s="46"/>
      <c r="C56" s="46"/>
      <c r="D56" s="18" t="s">
        <v>51</v>
      </c>
      <c r="E56" s="77">
        <f aca="true" t="shared" si="22" ref="E56:J56">E57+E67+E64</f>
        <v>0</v>
      </c>
      <c r="F56" s="77">
        <f t="shared" si="22"/>
        <v>387625.9</v>
      </c>
      <c r="G56" s="77">
        <f t="shared" si="22"/>
        <v>314941.52</v>
      </c>
      <c r="H56" s="77">
        <f t="shared" si="22"/>
        <v>0</v>
      </c>
      <c r="I56" s="77">
        <f t="shared" si="22"/>
        <v>0</v>
      </c>
      <c r="J56" s="77">
        <f t="shared" si="22"/>
        <v>72684.38</v>
      </c>
      <c r="K56" s="47"/>
    </row>
    <row r="57" spans="1:11" ht="12.75">
      <c r="A57" s="105"/>
      <c r="B57" s="103" t="s">
        <v>52</v>
      </c>
      <c r="C57" s="46"/>
      <c r="D57" s="18" t="s">
        <v>53</v>
      </c>
      <c r="E57" s="77">
        <f aca="true" t="shared" si="23" ref="E57:J57">E58+E62</f>
        <v>0</v>
      </c>
      <c r="F57" s="77">
        <f t="shared" si="23"/>
        <v>267425.9</v>
      </c>
      <c r="G57" s="77">
        <f t="shared" si="23"/>
        <v>249300</v>
      </c>
      <c r="H57" s="77">
        <f t="shared" si="23"/>
        <v>0</v>
      </c>
      <c r="I57" s="77">
        <f t="shared" si="23"/>
        <v>0</v>
      </c>
      <c r="J57" s="77">
        <f t="shared" si="23"/>
        <v>18125.9</v>
      </c>
      <c r="K57" s="47"/>
    </row>
    <row r="58" spans="1:11" ht="12.75">
      <c r="A58" s="105"/>
      <c r="B58" s="105"/>
      <c r="C58" s="16" t="s">
        <v>26</v>
      </c>
      <c r="D58" s="79" t="s">
        <v>54</v>
      </c>
      <c r="E58" s="19">
        <f>E59+E60</f>
        <v>0</v>
      </c>
      <c r="F58" s="19">
        <f>F59+F60+F61</f>
        <v>249300</v>
      </c>
      <c r="G58" s="19">
        <f>G59+G60+G61</f>
        <v>249300</v>
      </c>
      <c r="H58" s="19">
        <f>H59+H60+H61</f>
        <v>0</v>
      </c>
      <c r="I58" s="19">
        <f>I59+I60+I61</f>
        <v>0</v>
      </c>
      <c r="J58" s="19">
        <f>J59+J60+J61</f>
        <v>0</v>
      </c>
      <c r="K58" s="47"/>
    </row>
    <row r="59" spans="1:11" ht="12.75">
      <c r="A59" s="105"/>
      <c r="B59" s="105"/>
      <c r="C59" s="38"/>
      <c r="D59" s="11" t="s">
        <v>55</v>
      </c>
      <c r="E59" s="48"/>
      <c r="F59" s="48">
        <f>G59+H59+I59+J59</f>
        <v>65300</v>
      </c>
      <c r="G59" s="48">
        <v>65300</v>
      </c>
      <c r="H59" s="48"/>
      <c r="I59" s="48"/>
      <c r="J59" s="48"/>
      <c r="K59" s="48"/>
    </row>
    <row r="60" spans="1:11" ht="12.75">
      <c r="A60" s="105"/>
      <c r="B60" s="111"/>
      <c r="C60" s="49"/>
      <c r="D60" s="11" t="s">
        <v>56</v>
      </c>
      <c r="E60" s="48"/>
      <c r="F60" s="48">
        <f>G60+H60+I60+J60</f>
        <v>115500</v>
      </c>
      <c r="G60" s="48">
        <v>115500</v>
      </c>
      <c r="H60" s="48"/>
      <c r="I60" s="48"/>
      <c r="J60" s="48"/>
      <c r="K60" s="48"/>
    </row>
    <row r="61" spans="1:11" ht="12.75">
      <c r="A61" s="105"/>
      <c r="B61" s="15"/>
      <c r="C61" s="49"/>
      <c r="D61" s="50" t="s">
        <v>57</v>
      </c>
      <c r="E61" s="73"/>
      <c r="F61" s="73">
        <f>G61+H61+I61+J61:J67</f>
        <v>68500</v>
      </c>
      <c r="G61" s="73">
        <v>68500</v>
      </c>
      <c r="H61" s="73"/>
      <c r="I61" s="73"/>
      <c r="J61" s="73"/>
      <c r="K61" s="48"/>
    </row>
    <row r="62" spans="1:11" ht="12.75">
      <c r="A62" s="105"/>
      <c r="B62" s="15"/>
      <c r="C62" s="49" t="s">
        <v>17</v>
      </c>
      <c r="D62" s="79" t="s">
        <v>54</v>
      </c>
      <c r="E62" s="21">
        <f aca="true" t="shared" si="24" ref="E62:J62">E63</f>
        <v>0</v>
      </c>
      <c r="F62" s="21">
        <f t="shared" si="24"/>
        <v>18125.9</v>
      </c>
      <c r="G62" s="21">
        <f t="shared" si="24"/>
        <v>0</v>
      </c>
      <c r="H62" s="21">
        <f t="shared" si="24"/>
        <v>0</v>
      </c>
      <c r="I62" s="21">
        <f t="shared" si="24"/>
        <v>0</v>
      </c>
      <c r="J62" s="21">
        <f t="shared" si="24"/>
        <v>18125.9</v>
      </c>
      <c r="K62" s="48"/>
    </row>
    <row r="63" spans="1:11" ht="12.75">
      <c r="A63" s="105"/>
      <c r="B63" s="15"/>
      <c r="C63" s="49"/>
      <c r="D63" s="50" t="s">
        <v>96</v>
      </c>
      <c r="E63" s="21"/>
      <c r="F63" s="21">
        <f>G63+H63+I63+J63</f>
        <v>18125.9</v>
      </c>
      <c r="G63" s="21"/>
      <c r="H63" s="21"/>
      <c r="I63" s="21"/>
      <c r="J63" s="21">
        <v>18125.9</v>
      </c>
      <c r="K63" s="48"/>
    </row>
    <row r="64" spans="1:11" s="70" customFormat="1" ht="12.75">
      <c r="A64" s="105"/>
      <c r="B64" s="71">
        <v>80104</v>
      </c>
      <c r="C64" s="49"/>
      <c r="D64" s="18" t="s">
        <v>80</v>
      </c>
      <c r="E64" s="77">
        <f aca="true" t="shared" si="25" ref="E64:J65">E65</f>
        <v>0</v>
      </c>
      <c r="F64" s="77">
        <f t="shared" si="25"/>
        <v>15000</v>
      </c>
      <c r="G64" s="77">
        <f t="shared" si="25"/>
        <v>0</v>
      </c>
      <c r="H64" s="77">
        <f t="shared" si="25"/>
        <v>0</v>
      </c>
      <c r="I64" s="77">
        <f t="shared" si="25"/>
        <v>0</v>
      </c>
      <c r="J64" s="77">
        <f t="shared" si="25"/>
        <v>15000</v>
      </c>
      <c r="K64" s="48"/>
    </row>
    <row r="65" spans="1:11" s="70" customFormat="1" ht="12.75">
      <c r="A65" s="105"/>
      <c r="B65" s="69"/>
      <c r="C65" s="49" t="s">
        <v>17</v>
      </c>
      <c r="D65" s="79" t="s">
        <v>18</v>
      </c>
      <c r="E65" s="33">
        <f t="shared" si="25"/>
        <v>0</v>
      </c>
      <c r="F65" s="33">
        <f t="shared" si="25"/>
        <v>15000</v>
      </c>
      <c r="G65" s="33">
        <f t="shared" si="25"/>
        <v>0</v>
      </c>
      <c r="H65" s="33">
        <f t="shared" si="25"/>
        <v>0</v>
      </c>
      <c r="I65" s="33">
        <f t="shared" si="25"/>
        <v>0</v>
      </c>
      <c r="J65" s="33">
        <f t="shared" si="25"/>
        <v>15000</v>
      </c>
      <c r="K65" s="48"/>
    </row>
    <row r="66" spans="1:11" ht="12.75">
      <c r="A66" s="105"/>
      <c r="B66" s="15"/>
      <c r="C66" s="49"/>
      <c r="D66" s="50" t="s">
        <v>87</v>
      </c>
      <c r="E66" s="48"/>
      <c r="F66" s="48">
        <f>G66+H66+I66+J66</f>
        <v>15000</v>
      </c>
      <c r="G66" s="48"/>
      <c r="H66" s="48"/>
      <c r="I66" s="48"/>
      <c r="J66" s="48">
        <v>15000</v>
      </c>
      <c r="K66" s="48"/>
    </row>
    <row r="67" spans="1:11" ht="12.75">
      <c r="A67" s="105"/>
      <c r="B67" s="103" t="s">
        <v>58</v>
      </c>
      <c r="C67" s="46"/>
      <c r="D67" s="18" t="s">
        <v>59</v>
      </c>
      <c r="E67" s="47">
        <f aca="true" t="shared" si="26" ref="E67:J67">E68+E73+E75+E70</f>
        <v>0</v>
      </c>
      <c r="F67" s="47">
        <f t="shared" si="26"/>
        <v>105200</v>
      </c>
      <c r="G67" s="47">
        <f t="shared" si="26"/>
        <v>65641.52</v>
      </c>
      <c r="H67" s="47">
        <f t="shared" si="26"/>
        <v>0</v>
      </c>
      <c r="I67" s="47">
        <f t="shared" si="26"/>
        <v>0</v>
      </c>
      <c r="J67" s="47">
        <f t="shared" si="26"/>
        <v>39558.48</v>
      </c>
      <c r="K67" s="47"/>
    </row>
    <row r="68" spans="1:11" ht="12.75">
      <c r="A68" s="105"/>
      <c r="B68" s="105"/>
      <c r="C68" s="51" t="s">
        <v>35</v>
      </c>
      <c r="D68" s="11" t="s">
        <v>60</v>
      </c>
      <c r="E68" s="48">
        <f aca="true" t="shared" si="27" ref="E68:J68">E69</f>
        <v>0</v>
      </c>
      <c r="F68" s="48">
        <f t="shared" si="27"/>
        <v>5000</v>
      </c>
      <c r="G68" s="48">
        <f t="shared" si="27"/>
        <v>5000</v>
      </c>
      <c r="H68" s="48">
        <f t="shared" si="27"/>
        <v>0</v>
      </c>
      <c r="I68" s="48">
        <f t="shared" si="27"/>
        <v>0</v>
      </c>
      <c r="J68" s="48">
        <f t="shared" si="27"/>
        <v>0</v>
      </c>
      <c r="K68" s="48"/>
    </row>
    <row r="69" spans="1:11" ht="12.75">
      <c r="A69" s="105"/>
      <c r="B69" s="105"/>
      <c r="C69" s="51"/>
      <c r="D69" s="11" t="s">
        <v>88</v>
      </c>
      <c r="E69" s="48"/>
      <c r="F69" s="48">
        <f>G69+H69+I69+J69</f>
        <v>5000</v>
      </c>
      <c r="G69" s="48">
        <v>5000</v>
      </c>
      <c r="H69" s="48"/>
      <c r="I69" s="34"/>
      <c r="J69" s="48"/>
      <c r="K69" s="48"/>
    </row>
    <row r="70" spans="1:11" ht="12.75">
      <c r="A70" s="105"/>
      <c r="B70" s="105"/>
      <c r="C70" s="51" t="s">
        <v>26</v>
      </c>
      <c r="D70" s="11" t="s">
        <v>18</v>
      </c>
      <c r="E70" s="48">
        <f aca="true" t="shared" si="28" ref="E70:J70">E71+E72</f>
        <v>0</v>
      </c>
      <c r="F70" s="48">
        <f t="shared" si="28"/>
        <v>47800</v>
      </c>
      <c r="G70" s="48">
        <v>47800</v>
      </c>
      <c r="H70" s="48"/>
      <c r="I70" s="48">
        <f t="shared" si="28"/>
        <v>0</v>
      </c>
      <c r="J70" s="48">
        <f t="shared" si="28"/>
        <v>0</v>
      </c>
      <c r="K70" s="48"/>
    </row>
    <row r="71" spans="1:11" ht="12.75">
      <c r="A71" s="105"/>
      <c r="B71" s="105"/>
      <c r="C71" s="51"/>
      <c r="D71" s="11" t="s">
        <v>79</v>
      </c>
      <c r="E71" s="48"/>
      <c r="F71" s="48">
        <f>G71+H71+I71+J71</f>
        <v>9800</v>
      </c>
      <c r="G71" s="48">
        <v>9800</v>
      </c>
      <c r="H71" s="48"/>
      <c r="I71" s="30"/>
      <c r="J71" s="48"/>
      <c r="K71" s="48"/>
    </row>
    <row r="72" spans="1:11" ht="12.75">
      <c r="A72" s="105"/>
      <c r="B72" s="105"/>
      <c r="C72" s="51"/>
      <c r="D72" s="11" t="s">
        <v>84</v>
      </c>
      <c r="E72" s="48"/>
      <c r="F72" s="48">
        <v>38000</v>
      </c>
      <c r="G72" s="48">
        <v>38000</v>
      </c>
      <c r="H72" s="48"/>
      <c r="I72" s="30"/>
      <c r="J72" s="48"/>
      <c r="K72" s="48"/>
    </row>
    <row r="73" spans="1:11" ht="12.75">
      <c r="A73" s="105"/>
      <c r="B73" s="105"/>
      <c r="C73" s="51" t="s">
        <v>61</v>
      </c>
      <c r="D73" s="11" t="s">
        <v>60</v>
      </c>
      <c r="E73" s="48">
        <f aca="true" t="shared" si="29" ref="E73:J73">E74</f>
        <v>0</v>
      </c>
      <c r="F73" s="48">
        <f t="shared" si="29"/>
        <v>39558.48</v>
      </c>
      <c r="G73" s="48">
        <f t="shared" si="29"/>
        <v>0</v>
      </c>
      <c r="H73" s="48">
        <f t="shared" si="29"/>
        <v>0</v>
      </c>
      <c r="I73" s="48">
        <f t="shared" si="29"/>
        <v>0</v>
      </c>
      <c r="J73" s="48">
        <f t="shared" si="29"/>
        <v>39558.48</v>
      </c>
      <c r="K73" s="48"/>
    </row>
    <row r="74" spans="1:11" ht="12.75">
      <c r="A74" s="105"/>
      <c r="B74" s="105"/>
      <c r="C74" s="51"/>
      <c r="D74" s="11" t="s">
        <v>86</v>
      </c>
      <c r="E74" s="48">
        <v>0</v>
      </c>
      <c r="F74" s="48">
        <v>39558.48</v>
      </c>
      <c r="G74" s="48"/>
      <c r="H74" s="48"/>
      <c r="I74" s="30">
        <v>0</v>
      </c>
      <c r="J74" s="48">
        <v>39558.48</v>
      </c>
      <c r="K74" s="48"/>
    </row>
    <row r="75" spans="1:11" ht="12.75">
      <c r="A75" s="105"/>
      <c r="B75" s="105"/>
      <c r="C75" s="51" t="s">
        <v>62</v>
      </c>
      <c r="D75" s="11" t="s">
        <v>60</v>
      </c>
      <c r="E75" s="48">
        <f aca="true" t="shared" si="30" ref="E75:J75">E76</f>
        <v>0</v>
      </c>
      <c r="F75" s="48">
        <f t="shared" si="30"/>
        <v>12841.52</v>
      </c>
      <c r="G75" s="48">
        <f t="shared" si="30"/>
        <v>12841.52</v>
      </c>
      <c r="H75" s="48">
        <f t="shared" si="30"/>
        <v>0</v>
      </c>
      <c r="I75" s="48">
        <f t="shared" si="30"/>
        <v>0</v>
      </c>
      <c r="J75" s="48">
        <f t="shared" si="30"/>
        <v>0</v>
      </c>
      <c r="K75" s="48"/>
    </row>
    <row r="76" spans="1:11" ht="12.75">
      <c r="A76" s="111"/>
      <c r="B76" s="111"/>
      <c r="C76" s="51"/>
      <c r="D76" s="72" t="s">
        <v>86</v>
      </c>
      <c r="E76" s="73">
        <v>0</v>
      </c>
      <c r="F76" s="73">
        <v>12841.52</v>
      </c>
      <c r="G76" s="73">
        <v>12841.52</v>
      </c>
      <c r="H76" s="73">
        <v>0</v>
      </c>
      <c r="I76" s="30"/>
      <c r="J76" s="73"/>
      <c r="K76" s="48"/>
    </row>
    <row r="77" spans="1:11" ht="18" customHeight="1">
      <c r="A77" s="103" t="s">
        <v>63</v>
      </c>
      <c r="B77" s="46"/>
      <c r="C77" s="46"/>
      <c r="D77" s="13" t="s">
        <v>64</v>
      </c>
      <c r="E77" s="77">
        <f aca="true" t="shared" si="31" ref="E77:K77">E78+E88</f>
        <v>2455855.61</v>
      </c>
      <c r="F77" s="77">
        <f t="shared" si="31"/>
        <v>362600</v>
      </c>
      <c r="G77" s="77">
        <f t="shared" si="31"/>
        <v>122420</v>
      </c>
      <c r="H77" s="77">
        <f t="shared" si="31"/>
        <v>12500</v>
      </c>
      <c r="I77" s="77">
        <f t="shared" si="31"/>
        <v>227680</v>
      </c>
      <c r="J77" s="77">
        <f t="shared" si="31"/>
        <v>0</v>
      </c>
      <c r="K77" s="77">
        <f t="shared" si="31"/>
        <v>0</v>
      </c>
    </row>
    <row r="78" spans="1:11" ht="12.75">
      <c r="A78" s="105"/>
      <c r="B78" s="103" t="s">
        <v>65</v>
      </c>
      <c r="C78" s="46"/>
      <c r="D78" s="18" t="s">
        <v>66</v>
      </c>
      <c r="E78" s="77">
        <f aca="true" t="shared" si="32" ref="E78:K78">E79+E81+E83+E86</f>
        <v>2455855.61</v>
      </c>
      <c r="F78" s="77">
        <f t="shared" si="32"/>
        <v>362600</v>
      </c>
      <c r="G78" s="77">
        <f t="shared" si="32"/>
        <v>122420</v>
      </c>
      <c r="H78" s="77">
        <f t="shared" si="32"/>
        <v>12500</v>
      </c>
      <c r="I78" s="77">
        <f t="shared" si="32"/>
        <v>227680</v>
      </c>
      <c r="J78" s="77">
        <f t="shared" si="32"/>
        <v>0</v>
      </c>
      <c r="K78" s="47">
        <f t="shared" si="32"/>
        <v>0</v>
      </c>
    </row>
    <row r="79" spans="1:11" ht="12.75">
      <c r="A79" s="105"/>
      <c r="B79" s="104"/>
      <c r="C79" s="53" t="s">
        <v>26</v>
      </c>
      <c r="D79" s="52" t="s">
        <v>54</v>
      </c>
      <c r="E79" s="19">
        <f aca="true" t="shared" si="33" ref="E79:J79">E80</f>
        <v>0</v>
      </c>
      <c r="F79" s="19">
        <f t="shared" si="33"/>
        <v>350100</v>
      </c>
      <c r="G79" s="19">
        <f t="shared" si="33"/>
        <v>122420</v>
      </c>
      <c r="H79" s="19">
        <f t="shared" si="33"/>
        <v>0</v>
      </c>
      <c r="I79" s="19">
        <f t="shared" si="33"/>
        <v>227680</v>
      </c>
      <c r="J79" s="19">
        <f t="shared" si="33"/>
        <v>0</v>
      </c>
      <c r="K79" s="47"/>
    </row>
    <row r="80" spans="1:11" ht="12.75">
      <c r="A80" s="105"/>
      <c r="B80" s="104"/>
      <c r="C80" s="53"/>
      <c r="D80" s="93" t="s">
        <v>85</v>
      </c>
      <c r="E80" s="94">
        <v>0</v>
      </c>
      <c r="F80" s="94">
        <v>350100</v>
      </c>
      <c r="G80" s="94">
        <v>122420</v>
      </c>
      <c r="H80" s="94"/>
      <c r="I80" s="94">
        <v>227680</v>
      </c>
      <c r="J80" s="47"/>
      <c r="K80" s="47"/>
    </row>
    <row r="81" spans="1:11" ht="12.75">
      <c r="A81" s="105"/>
      <c r="B81" s="105"/>
      <c r="C81" s="20" t="s">
        <v>17</v>
      </c>
      <c r="D81" s="11" t="s">
        <v>54</v>
      </c>
      <c r="E81" s="48">
        <f aca="true" t="shared" si="34" ref="E81:J81">E82</f>
        <v>819104.6</v>
      </c>
      <c r="F81" s="48">
        <f t="shared" si="34"/>
        <v>0</v>
      </c>
      <c r="G81" s="48">
        <f t="shared" si="34"/>
        <v>0</v>
      </c>
      <c r="H81" s="48">
        <f t="shared" si="34"/>
        <v>0</v>
      </c>
      <c r="I81" s="48">
        <f t="shared" si="34"/>
        <v>0</v>
      </c>
      <c r="J81" s="48">
        <f t="shared" si="34"/>
        <v>0</v>
      </c>
      <c r="K81" s="48"/>
    </row>
    <row r="82" spans="1:11" ht="22.5">
      <c r="A82" s="105"/>
      <c r="B82" s="105"/>
      <c r="C82" s="35"/>
      <c r="D82" s="11" t="s">
        <v>67</v>
      </c>
      <c r="E82" s="48">
        <v>819104.6</v>
      </c>
      <c r="F82" s="48">
        <f>G82+H82+I82+J82</f>
        <v>0</v>
      </c>
      <c r="G82" s="48"/>
      <c r="H82" s="48"/>
      <c r="I82" s="34"/>
      <c r="J82" s="48"/>
      <c r="K82" s="48"/>
    </row>
    <row r="83" spans="1:11" ht="12.75">
      <c r="A83" s="105"/>
      <c r="B83" s="105"/>
      <c r="C83" s="20" t="s">
        <v>21</v>
      </c>
      <c r="D83" s="11" t="s">
        <v>54</v>
      </c>
      <c r="E83" s="48">
        <f aca="true" t="shared" si="35" ref="E83:J83">E84+E85</f>
        <v>1636751.01</v>
      </c>
      <c r="F83" s="48">
        <f t="shared" si="35"/>
        <v>7000</v>
      </c>
      <c r="G83" s="48">
        <f t="shared" si="35"/>
        <v>0</v>
      </c>
      <c r="H83" s="48">
        <f t="shared" si="35"/>
        <v>7000</v>
      </c>
      <c r="I83" s="48">
        <f t="shared" si="35"/>
        <v>0</v>
      </c>
      <c r="J83" s="48">
        <f t="shared" si="35"/>
        <v>0</v>
      </c>
      <c r="K83" s="48"/>
    </row>
    <row r="84" spans="1:11" ht="22.5">
      <c r="A84" s="105"/>
      <c r="B84" s="105"/>
      <c r="C84" s="22"/>
      <c r="D84" s="72" t="s">
        <v>67</v>
      </c>
      <c r="E84" s="73">
        <v>1636751.01</v>
      </c>
      <c r="F84" s="73"/>
      <c r="G84" s="73"/>
      <c r="H84" s="73"/>
      <c r="I84" s="21"/>
      <c r="J84" s="73"/>
      <c r="K84" s="48"/>
    </row>
    <row r="85" spans="1:11" ht="22.5">
      <c r="A85" s="105"/>
      <c r="B85" s="105"/>
      <c r="C85" s="22"/>
      <c r="D85" s="72" t="s">
        <v>91</v>
      </c>
      <c r="E85" s="21"/>
      <c r="F85" s="21">
        <f>G85+H85+I85+J85</f>
        <v>7000</v>
      </c>
      <c r="G85" s="21"/>
      <c r="H85" s="21">
        <v>7000</v>
      </c>
      <c r="I85" s="21"/>
      <c r="J85" s="21"/>
      <c r="K85" s="48"/>
    </row>
    <row r="86" spans="1:11" ht="12.75">
      <c r="A86" s="105"/>
      <c r="B86" s="105"/>
      <c r="C86" s="75" t="s">
        <v>35</v>
      </c>
      <c r="D86" s="39" t="s">
        <v>83</v>
      </c>
      <c r="E86" s="66"/>
      <c r="F86" s="66">
        <f>G86+H86+I86+J86</f>
        <v>5500</v>
      </c>
      <c r="G86" s="66"/>
      <c r="H86" s="66">
        <v>5500</v>
      </c>
      <c r="I86" s="66"/>
      <c r="J86" s="66"/>
      <c r="K86" s="48"/>
    </row>
    <row r="87" spans="1:11" ht="12.75">
      <c r="A87" s="111"/>
      <c r="B87" s="111"/>
      <c r="C87" s="75"/>
      <c r="D87" s="64" t="s">
        <v>82</v>
      </c>
      <c r="E87" s="65"/>
      <c r="F87" s="67">
        <v>5500</v>
      </c>
      <c r="G87" s="28">
        <v>5500</v>
      </c>
      <c r="H87" s="28"/>
      <c r="I87" s="34"/>
      <c r="J87" s="28"/>
      <c r="K87" s="48"/>
    </row>
    <row r="88" spans="1:11" ht="12.75">
      <c r="A88" s="15"/>
      <c r="B88" s="91">
        <v>90095</v>
      </c>
      <c r="C88" s="38"/>
      <c r="D88" s="89" t="s">
        <v>48</v>
      </c>
      <c r="E88" s="90">
        <f aca="true" t="shared" si="36" ref="E88:J88">E89+E91</f>
        <v>0</v>
      </c>
      <c r="F88" s="90">
        <f t="shared" si="36"/>
        <v>0</v>
      </c>
      <c r="G88" s="90">
        <f t="shared" si="36"/>
        <v>0</v>
      </c>
      <c r="H88" s="90">
        <f t="shared" si="36"/>
        <v>0</v>
      </c>
      <c r="I88" s="90">
        <f t="shared" si="36"/>
        <v>0</v>
      </c>
      <c r="J88" s="90">
        <f t="shared" si="36"/>
        <v>0</v>
      </c>
      <c r="K88" s="47"/>
    </row>
    <row r="89" spans="1:11" ht="12.75">
      <c r="A89" s="15"/>
      <c r="B89" s="31"/>
      <c r="C89" s="22" t="s">
        <v>17</v>
      </c>
      <c r="D89" s="11" t="s">
        <v>54</v>
      </c>
      <c r="E89" s="67">
        <f aca="true" t="shared" si="37" ref="E89:J89">E90</f>
        <v>0</v>
      </c>
      <c r="F89" s="67">
        <f t="shared" si="37"/>
        <v>0</v>
      </c>
      <c r="G89" s="67">
        <f t="shared" si="37"/>
        <v>0</v>
      </c>
      <c r="H89" s="67">
        <f t="shared" si="37"/>
        <v>0</v>
      </c>
      <c r="I89" s="67">
        <f t="shared" si="37"/>
        <v>0</v>
      </c>
      <c r="J89" s="67">
        <f t="shared" si="37"/>
        <v>0</v>
      </c>
      <c r="K89" s="48"/>
    </row>
    <row r="90" spans="1:11" ht="12.75">
      <c r="A90" s="15"/>
      <c r="B90" s="31"/>
      <c r="C90" s="22"/>
      <c r="D90" s="88" t="s">
        <v>94</v>
      </c>
      <c r="E90" s="67"/>
      <c r="F90" s="67"/>
      <c r="G90" s="28"/>
      <c r="H90" s="28"/>
      <c r="I90" s="34"/>
      <c r="J90" s="28"/>
      <c r="K90" s="48"/>
    </row>
    <row r="91" spans="1:11" ht="12.75">
      <c r="A91" s="15"/>
      <c r="B91" s="31"/>
      <c r="C91" s="22" t="s">
        <v>21</v>
      </c>
      <c r="D91" s="11" t="s">
        <v>54</v>
      </c>
      <c r="E91" s="67">
        <f aca="true" t="shared" si="38" ref="E91:J91">E92</f>
        <v>0</v>
      </c>
      <c r="F91" s="67">
        <f t="shared" si="38"/>
        <v>0</v>
      </c>
      <c r="G91" s="67">
        <f t="shared" si="38"/>
        <v>0</v>
      </c>
      <c r="H91" s="67">
        <f t="shared" si="38"/>
        <v>0</v>
      </c>
      <c r="I91" s="67">
        <f t="shared" si="38"/>
        <v>0</v>
      </c>
      <c r="J91" s="67">
        <f t="shared" si="38"/>
        <v>0</v>
      </c>
      <c r="K91" s="48"/>
    </row>
    <row r="92" spans="1:11" ht="12.75">
      <c r="A92" s="15"/>
      <c r="B92" s="31"/>
      <c r="C92" s="22"/>
      <c r="D92" s="88" t="s">
        <v>95</v>
      </c>
      <c r="E92" s="67"/>
      <c r="F92" s="67"/>
      <c r="G92" s="28"/>
      <c r="H92" s="28"/>
      <c r="I92" s="34"/>
      <c r="J92" s="28"/>
      <c r="K92" s="48"/>
    </row>
    <row r="93" spans="1:11" ht="12.75">
      <c r="A93" s="103" t="s">
        <v>68</v>
      </c>
      <c r="B93" s="46"/>
      <c r="C93" s="17"/>
      <c r="D93" s="74" t="s">
        <v>69</v>
      </c>
      <c r="E93" s="77">
        <f aca="true" t="shared" si="39" ref="E93:J93">E102+E94</f>
        <v>79802.99</v>
      </c>
      <c r="F93" s="77">
        <f t="shared" si="39"/>
        <v>81225</v>
      </c>
      <c r="G93" s="77">
        <f t="shared" si="39"/>
        <v>74719.71</v>
      </c>
      <c r="H93" s="77">
        <f t="shared" si="39"/>
        <v>6505.29</v>
      </c>
      <c r="I93" s="77">
        <f t="shared" si="39"/>
        <v>0</v>
      </c>
      <c r="J93" s="77">
        <f t="shared" si="39"/>
        <v>0</v>
      </c>
      <c r="K93" s="47"/>
    </row>
    <row r="94" spans="1:11" ht="12.75">
      <c r="A94" s="104"/>
      <c r="B94" s="53" t="s">
        <v>70</v>
      </c>
      <c r="C94" s="46"/>
      <c r="D94" s="18" t="s">
        <v>71</v>
      </c>
      <c r="E94" s="77">
        <f aca="true" t="shared" si="40" ref="E94:J94">E95+E97+E100</f>
        <v>0</v>
      </c>
      <c r="F94" s="77">
        <f t="shared" si="40"/>
        <v>81225</v>
      </c>
      <c r="G94" s="77">
        <f t="shared" si="40"/>
        <v>74719.71</v>
      </c>
      <c r="H94" s="77">
        <f t="shared" si="40"/>
        <v>6505.29</v>
      </c>
      <c r="I94" s="77">
        <f t="shared" si="40"/>
        <v>0</v>
      </c>
      <c r="J94" s="77">
        <f t="shared" si="40"/>
        <v>0</v>
      </c>
      <c r="K94" s="47"/>
    </row>
    <row r="95" spans="1:11" ht="12.75">
      <c r="A95" s="104"/>
      <c r="B95" s="53"/>
      <c r="C95" s="46" t="s">
        <v>26</v>
      </c>
      <c r="D95" s="11" t="s">
        <v>54</v>
      </c>
      <c r="E95" s="33">
        <f aca="true" t="shared" si="41" ref="E95:J95">E96</f>
        <v>0</v>
      </c>
      <c r="F95" s="33">
        <f t="shared" si="41"/>
        <v>68000</v>
      </c>
      <c r="G95" s="33">
        <f t="shared" si="41"/>
        <v>68000</v>
      </c>
      <c r="H95" s="33">
        <f t="shared" si="41"/>
        <v>0</v>
      </c>
      <c r="I95" s="33">
        <f t="shared" si="41"/>
        <v>0</v>
      </c>
      <c r="J95" s="19">
        <f t="shared" si="41"/>
        <v>0</v>
      </c>
      <c r="K95" s="47"/>
    </row>
    <row r="96" spans="1:11" ht="12.75">
      <c r="A96" s="104"/>
      <c r="B96" s="53"/>
      <c r="C96" s="46"/>
      <c r="D96" s="11" t="s">
        <v>72</v>
      </c>
      <c r="E96" s="48"/>
      <c r="F96" s="48">
        <f>G96+H96+I96+J96</f>
        <v>68000</v>
      </c>
      <c r="G96" s="48">
        <v>68000</v>
      </c>
      <c r="H96" s="48"/>
      <c r="I96" s="48"/>
      <c r="J96" s="47"/>
      <c r="K96" s="47"/>
    </row>
    <row r="97" spans="1:11" ht="12.75">
      <c r="A97" s="104"/>
      <c r="B97" s="53"/>
      <c r="C97" s="46" t="s">
        <v>21</v>
      </c>
      <c r="D97" s="11" t="s">
        <v>54</v>
      </c>
      <c r="E97" s="47">
        <f aca="true" t="shared" si="42" ref="E97:J97">E98+E99</f>
        <v>0</v>
      </c>
      <c r="F97" s="47">
        <f t="shared" si="42"/>
        <v>9225</v>
      </c>
      <c r="G97" s="47">
        <f t="shared" si="42"/>
        <v>2719.71</v>
      </c>
      <c r="H97" s="47">
        <f t="shared" si="42"/>
        <v>6505.29</v>
      </c>
      <c r="I97" s="47">
        <f t="shared" si="42"/>
        <v>0</v>
      </c>
      <c r="J97" s="47">
        <f t="shared" si="42"/>
        <v>0</v>
      </c>
      <c r="K97" s="47"/>
    </row>
    <row r="98" spans="1:11" ht="12.75">
      <c r="A98" s="104"/>
      <c r="B98" s="53"/>
      <c r="C98" s="46"/>
      <c r="D98" s="11" t="s">
        <v>72</v>
      </c>
      <c r="E98" s="81"/>
      <c r="F98" s="73">
        <f>G98+H98+I98+J98</f>
        <v>0</v>
      </c>
      <c r="G98" s="73">
        <v>0</v>
      </c>
      <c r="H98" s="73"/>
      <c r="I98" s="81"/>
      <c r="J98" s="81"/>
      <c r="K98" s="47"/>
    </row>
    <row r="99" spans="1:11" ht="22.5">
      <c r="A99" s="104"/>
      <c r="B99" s="53"/>
      <c r="C99" s="46"/>
      <c r="D99" s="72" t="s">
        <v>81</v>
      </c>
      <c r="E99" s="77"/>
      <c r="F99" s="28">
        <f>G99+H99+I99+J99</f>
        <v>9225</v>
      </c>
      <c r="G99" s="28">
        <v>2719.71</v>
      </c>
      <c r="H99" s="28">
        <v>6505.29</v>
      </c>
      <c r="I99" s="77"/>
      <c r="J99" s="77"/>
      <c r="K99" s="47"/>
    </row>
    <row r="100" spans="1:11" ht="12.75">
      <c r="A100" s="104"/>
      <c r="B100" s="53"/>
      <c r="C100" s="46" t="s">
        <v>35</v>
      </c>
      <c r="D100" s="39" t="s">
        <v>83</v>
      </c>
      <c r="E100" s="77"/>
      <c r="F100" s="28">
        <f>F101</f>
        <v>4000</v>
      </c>
      <c r="G100" s="28">
        <f>G101</f>
        <v>4000</v>
      </c>
      <c r="H100" s="28">
        <f>H101</f>
        <v>0</v>
      </c>
      <c r="I100" s="28">
        <f>I101</f>
        <v>0</v>
      </c>
      <c r="J100" s="28">
        <f>J101</f>
        <v>0</v>
      </c>
      <c r="K100" s="47"/>
    </row>
    <row r="101" spans="1:11" ht="12.75">
      <c r="A101" s="104"/>
      <c r="B101" s="53"/>
      <c r="C101" s="46"/>
      <c r="D101" s="72" t="s">
        <v>98</v>
      </c>
      <c r="E101" s="77"/>
      <c r="F101" s="28">
        <f>G101+H101+I101+J101</f>
        <v>4000</v>
      </c>
      <c r="G101" s="28">
        <v>4000</v>
      </c>
      <c r="H101" s="28"/>
      <c r="I101" s="77"/>
      <c r="J101" s="77"/>
      <c r="K101" s="47"/>
    </row>
    <row r="102" spans="1:11" ht="12.75">
      <c r="A102" s="105"/>
      <c r="B102" s="16" t="s">
        <v>73</v>
      </c>
      <c r="C102" s="46"/>
      <c r="D102" s="18" t="s">
        <v>48</v>
      </c>
      <c r="E102" s="77">
        <f aca="true" t="shared" si="43" ref="E102:J102">E103+E105</f>
        <v>79802.99</v>
      </c>
      <c r="F102" s="77">
        <f t="shared" si="43"/>
        <v>0</v>
      </c>
      <c r="G102" s="77">
        <f t="shared" si="43"/>
        <v>0</v>
      </c>
      <c r="H102" s="77">
        <f t="shared" si="43"/>
        <v>0</v>
      </c>
      <c r="I102" s="77">
        <f t="shared" si="43"/>
        <v>0</v>
      </c>
      <c r="J102" s="77">
        <f t="shared" si="43"/>
        <v>0</v>
      </c>
      <c r="K102" s="47"/>
    </row>
    <row r="103" spans="1:11" ht="12.75">
      <c r="A103" s="105"/>
      <c r="B103" s="15"/>
      <c r="C103" s="54">
        <v>6057</v>
      </c>
      <c r="D103" s="11" t="s">
        <v>54</v>
      </c>
      <c r="E103" s="28">
        <f aca="true" t="shared" si="44" ref="E103:J103">E104</f>
        <v>59332.54</v>
      </c>
      <c r="F103" s="28">
        <f t="shared" si="44"/>
        <v>0</v>
      </c>
      <c r="G103" s="28">
        <f t="shared" si="44"/>
        <v>0</v>
      </c>
      <c r="H103" s="28">
        <f t="shared" si="44"/>
        <v>0</v>
      </c>
      <c r="I103" s="28">
        <f t="shared" si="44"/>
        <v>0</v>
      </c>
      <c r="J103" s="28">
        <f t="shared" si="44"/>
        <v>0</v>
      </c>
      <c r="K103" s="28"/>
    </row>
    <row r="104" spans="1:11" ht="24">
      <c r="A104" s="105"/>
      <c r="B104" s="15"/>
      <c r="C104" s="54"/>
      <c r="D104" s="55" t="s">
        <v>74</v>
      </c>
      <c r="E104" s="28">
        <v>59332.54</v>
      </c>
      <c r="F104" s="28">
        <f>G104+H104+I104+J104</f>
        <v>0</v>
      </c>
      <c r="G104" s="28"/>
      <c r="H104" s="28"/>
      <c r="I104" s="28"/>
      <c r="J104" s="28"/>
      <c r="K104" s="28"/>
    </row>
    <row r="105" spans="1:11" ht="12.75">
      <c r="A105" s="105"/>
      <c r="B105" s="15"/>
      <c r="C105" s="54">
        <v>6059</v>
      </c>
      <c r="D105" s="11" t="s">
        <v>54</v>
      </c>
      <c r="E105" s="28">
        <f aca="true" t="shared" si="45" ref="E105:J105">E106</f>
        <v>20470.45</v>
      </c>
      <c r="F105" s="28">
        <f t="shared" si="45"/>
        <v>0</v>
      </c>
      <c r="G105" s="28">
        <f t="shared" si="45"/>
        <v>0</v>
      </c>
      <c r="H105" s="28">
        <f t="shared" si="45"/>
        <v>0</v>
      </c>
      <c r="I105" s="28">
        <f t="shared" si="45"/>
        <v>0</v>
      </c>
      <c r="J105" s="28">
        <f t="shared" si="45"/>
        <v>0</v>
      </c>
      <c r="K105" s="28"/>
    </row>
    <row r="106" spans="1:11" ht="24">
      <c r="A106" s="106"/>
      <c r="B106" s="56"/>
      <c r="C106" s="54"/>
      <c r="D106" s="55" t="s">
        <v>74</v>
      </c>
      <c r="E106" s="28">
        <v>20470.45</v>
      </c>
      <c r="F106" s="28">
        <f>G106+H106+I106+J106</f>
        <v>0</v>
      </c>
      <c r="G106" s="28"/>
      <c r="H106" s="28"/>
      <c r="I106" s="28"/>
      <c r="J106" s="28"/>
      <c r="K106" s="28"/>
    </row>
    <row r="107" spans="1:11" ht="12.75">
      <c r="A107" s="57"/>
      <c r="B107" s="57"/>
      <c r="C107" s="57"/>
      <c r="D107" s="57" t="s">
        <v>75</v>
      </c>
      <c r="E107" s="58">
        <f aca="true" t="shared" si="46" ref="E107:J107">E5+E20+E33+E43+E47+E56+E77+E93</f>
        <v>3825868.45</v>
      </c>
      <c r="F107" s="58">
        <f t="shared" si="46"/>
        <v>1671088.49</v>
      </c>
      <c r="G107" s="58">
        <f t="shared" si="46"/>
        <v>783562.9299999999</v>
      </c>
      <c r="H107" s="58">
        <f t="shared" si="46"/>
        <v>494999.18</v>
      </c>
      <c r="I107" s="58">
        <f t="shared" si="46"/>
        <v>319842</v>
      </c>
      <c r="J107" s="58">
        <f t="shared" si="46"/>
        <v>72684.38</v>
      </c>
      <c r="K107" s="58"/>
    </row>
    <row r="108" spans="1:11" ht="12.75">
      <c r="A108" s="59"/>
      <c r="B108" s="59"/>
      <c r="C108" s="59"/>
      <c r="D108" s="60" t="s">
        <v>100</v>
      </c>
      <c r="E108" s="61"/>
      <c r="F108" s="61"/>
      <c r="G108" s="107">
        <f>G107+H107+I107+J107</f>
        <v>1671088.4899999998</v>
      </c>
      <c r="H108" s="108"/>
      <c r="I108" s="108"/>
      <c r="J108" s="108"/>
      <c r="K108" s="59"/>
    </row>
    <row r="109" spans="1:11" ht="12.75">
      <c r="A109" s="59"/>
      <c r="B109" s="59"/>
      <c r="C109" s="59"/>
      <c r="D109" s="60" t="s">
        <v>76</v>
      </c>
      <c r="E109" s="109">
        <f>E107+F107</f>
        <v>5496956.94</v>
      </c>
      <c r="F109" s="110"/>
      <c r="G109" s="61"/>
      <c r="H109" s="61"/>
      <c r="I109" s="61"/>
      <c r="J109" s="61"/>
      <c r="K109" s="59"/>
    </row>
    <row r="111" spans="4:5" ht="12.75">
      <c r="D111" s="62"/>
      <c r="E111" s="63"/>
    </row>
    <row r="112" spans="3:8" ht="12.75">
      <c r="C112" s="101" t="s">
        <v>103</v>
      </c>
      <c r="D112" s="101" t="s">
        <v>104</v>
      </c>
      <c r="E112" s="95" t="s">
        <v>101</v>
      </c>
      <c r="F112" s="101" t="s">
        <v>102</v>
      </c>
      <c r="G112" s="101" t="s">
        <v>108</v>
      </c>
      <c r="H112" s="65"/>
    </row>
    <row r="113" spans="3:8" ht="12.75">
      <c r="C113" s="65">
        <v>10</v>
      </c>
      <c r="D113" s="65" t="s">
        <v>105</v>
      </c>
      <c r="E113" s="96"/>
      <c r="F113" s="96">
        <v>14900</v>
      </c>
      <c r="G113" s="96">
        <f>E113+F113</f>
        <v>14900</v>
      </c>
      <c r="H113" s="65"/>
    </row>
    <row r="114" spans="3:8" ht="12.75">
      <c r="C114" s="65"/>
      <c r="D114" s="65" t="s">
        <v>106</v>
      </c>
      <c r="E114" s="96"/>
      <c r="F114" s="96">
        <v>506282.85</v>
      </c>
      <c r="G114" s="96">
        <f aca="true" t="shared" si="47" ref="G114:G131">E114+F114</f>
        <v>506282.85</v>
      </c>
      <c r="H114" s="65"/>
    </row>
    <row r="115" spans="3:8" ht="12.75">
      <c r="C115" s="65"/>
      <c r="D115" s="65" t="s">
        <v>107</v>
      </c>
      <c r="E115" s="96"/>
      <c r="F115" s="96">
        <v>182255.78</v>
      </c>
      <c r="G115" s="96">
        <f t="shared" si="47"/>
        <v>182255.78</v>
      </c>
      <c r="H115" s="65"/>
    </row>
    <row r="116" spans="3:8" ht="12.75">
      <c r="C116" s="65"/>
      <c r="D116" s="65" t="s">
        <v>142</v>
      </c>
      <c r="E116" s="96"/>
      <c r="F116" s="96">
        <v>2000</v>
      </c>
      <c r="G116" s="96">
        <f t="shared" si="47"/>
        <v>2000</v>
      </c>
      <c r="H116" s="65"/>
    </row>
    <row r="117" spans="3:8" ht="12.75">
      <c r="C117" s="65"/>
      <c r="D117" s="65" t="s">
        <v>109</v>
      </c>
      <c r="E117" s="96">
        <v>20000</v>
      </c>
      <c r="F117" s="96">
        <v>116643.7</v>
      </c>
      <c r="G117" s="96">
        <f t="shared" si="47"/>
        <v>136643.7</v>
      </c>
      <c r="H117" s="65"/>
    </row>
    <row r="118" spans="3:8" ht="12.75">
      <c r="C118" s="65"/>
      <c r="D118" s="97" t="s">
        <v>110</v>
      </c>
      <c r="E118" s="98">
        <f>SUM(E113:E117)</f>
        <v>20000</v>
      </c>
      <c r="F118" s="98">
        <f>SUM(F113:F117)</f>
        <v>822082.33</v>
      </c>
      <c r="G118" s="96">
        <f t="shared" si="47"/>
        <v>842082.33</v>
      </c>
      <c r="H118" s="99">
        <f>G113+G114+G115+G116+G117</f>
        <v>842082.3300000001</v>
      </c>
    </row>
    <row r="119" spans="3:8" ht="12.75">
      <c r="C119" s="65">
        <v>600</v>
      </c>
      <c r="D119" s="65" t="s">
        <v>111</v>
      </c>
      <c r="E119" s="96">
        <v>3000</v>
      </c>
      <c r="F119" s="96"/>
      <c r="G119" s="96">
        <f t="shared" si="47"/>
        <v>3000</v>
      </c>
      <c r="H119" s="65"/>
    </row>
    <row r="120" spans="3:8" ht="12.75">
      <c r="C120" s="65"/>
      <c r="D120" s="65" t="s">
        <v>112</v>
      </c>
      <c r="E120" s="96">
        <v>68600</v>
      </c>
      <c r="F120" s="96"/>
      <c r="G120" s="96">
        <f t="shared" si="47"/>
        <v>68600</v>
      </c>
      <c r="H120" s="65"/>
    </row>
    <row r="121" spans="3:8" ht="12.75">
      <c r="C121" s="65"/>
      <c r="D121" s="65" t="s">
        <v>113</v>
      </c>
      <c r="E121" s="96"/>
      <c r="F121" s="96">
        <v>150000</v>
      </c>
      <c r="G121" s="96">
        <f t="shared" si="47"/>
        <v>150000</v>
      </c>
      <c r="H121" s="65"/>
    </row>
    <row r="122" spans="3:8" ht="12.75">
      <c r="C122" s="65"/>
      <c r="D122" s="65" t="s">
        <v>114</v>
      </c>
      <c r="E122" s="96"/>
      <c r="F122" s="96">
        <v>20000</v>
      </c>
      <c r="G122" s="96">
        <f t="shared" si="47"/>
        <v>20000</v>
      </c>
      <c r="H122" s="65"/>
    </row>
    <row r="123" spans="3:8" ht="12.75">
      <c r="C123" s="65"/>
      <c r="D123" s="97" t="s">
        <v>115</v>
      </c>
      <c r="E123" s="98">
        <f>SUM(E119:E122)</f>
        <v>71600</v>
      </c>
      <c r="F123" s="98">
        <f>SUM(F119:F122)</f>
        <v>170000</v>
      </c>
      <c r="G123" s="98">
        <f t="shared" si="47"/>
        <v>241600</v>
      </c>
      <c r="H123" s="65"/>
    </row>
    <row r="124" spans="3:8" ht="12.75">
      <c r="C124" s="65">
        <v>700</v>
      </c>
      <c r="D124" s="65" t="s">
        <v>116</v>
      </c>
      <c r="E124" s="96">
        <v>5000</v>
      </c>
      <c r="F124" s="96"/>
      <c r="G124" s="96">
        <f t="shared" si="47"/>
        <v>5000</v>
      </c>
      <c r="H124" s="65"/>
    </row>
    <row r="125" spans="3:8" ht="12.75">
      <c r="C125" s="65"/>
      <c r="D125" s="65" t="s">
        <v>117</v>
      </c>
      <c r="E125" s="96"/>
      <c r="F125" s="96">
        <v>223138.11</v>
      </c>
      <c r="G125" s="96">
        <f t="shared" si="47"/>
        <v>223138.11</v>
      </c>
      <c r="H125" s="65"/>
    </row>
    <row r="126" spans="3:8" ht="12.75">
      <c r="C126" s="65"/>
      <c r="D126" s="65" t="s">
        <v>118</v>
      </c>
      <c r="E126" s="65"/>
      <c r="F126" s="96">
        <v>6500</v>
      </c>
      <c r="G126" s="96">
        <f t="shared" si="47"/>
        <v>6500</v>
      </c>
      <c r="H126" s="65"/>
    </row>
    <row r="127" spans="3:8" ht="12.75">
      <c r="C127" s="65"/>
      <c r="D127" s="97" t="s">
        <v>119</v>
      </c>
      <c r="E127" s="98">
        <f>SUM(E124:E126)</f>
        <v>5000</v>
      </c>
      <c r="F127" s="98">
        <f>SUM(F124:F126)</f>
        <v>229638.11</v>
      </c>
      <c r="G127" s="98">
        <f t="shared" si="47"/>
        <v>234638.11</v>
      </c>
      <c r="H127" s="65"/>
    </row>
    <row r="128" spans="3:8" ht="12.75">
      <c r="C128" s="65">
        <v>750</v>
      </c>
      <c r="D128" s="65" t="s">
        <v>120</v>
      </c>
      <c r="E128" s="96"/>
      <c r="F128" s="96">
        <v>26600</v>
      </c>
      <c r="G128" s="96">
        <f t="shared" si="47"/>
        <v>26600</v>
      </c>
      <c r="H128" s="65"/>
    </row>
    <row r="129" spans="3:8" ht="12.75">
      <c r="C129" s="65"/>
      <c r="D129" s="97" t="s">
        <v>121</v>
      </c>
      <c r="E129" s="100">
        <f>SUM(E128)</f>
        <v>0</v>
      </c>
      <c r="F129" s="100">
        <f>SUM(F128)</f>
        <v>26600</v>
      </c>
      <c r="G129" s="98">
        <f t="shared" si="47"/>
        <v>26600</v>
      </c>
      <c r="H129" s="65"/>
    </row>
    <row r="130" spans="3:8" ht="12.75">
      <c r="C130" s="65">
        <v>754</v>
      </c>
      <c r="D130" s="65" t="s">
        <v>122</v>
      </c>
      <c r="E130" s="96"/>
      <c r="F130" s="96">
        <v>4000</v>
      </c>
      <c r="G130" s="98">
        <f t="shared" si="47"/>
        <v>4000</v>
      </c>
      <c r="H130" s="65"/>
    </row>
    <row r="131" spans="3:8" ht="12.75">
      <c r="C131" s="65"/>
      <c r="D131" s="102" t="s">
        <v>49</v>
      </c>
      <c r="E131" s="96">
        <v>780927</v>
      </c>
      <c r="F131" s="96"/>
      <c r="G131" s="96">
        <f t="shared" si="47"/>
        <v>780927</v>
      </c>
      <c r="H131" s="65"/>
    </row>
    <row r="132" spans="3:8" ht="12.75">
      <c r="C132" s="65"/>
      <c r="D132" s="97" t="s">
        <v>123</v>
      </c>
      <c r="E132" s="98">
        <f>SUM(E130:E131)</f>
        <v>780927</v>
      </c>
      <c r="F132" s="98">
        <f>SUM(F130:F131)</f>
        <v>4000</v>
      </c>
      <c r="G132" s="98">
        <f>SUM(G130:G131)</f>
        <v>784927</v>
      </c>
      <c r="H132" s="65"/>
    </row>
    <row r="133" spans="3:8" ht="12.75">
      <c r="C133" s="65">
        <v>801</v>
      </c>
      <c r="D133" s="102" t="s">
        <v>124</v>
      </c>
      <c r="E133" s="96"/>
      <c r="F133" s="96">
        <v>65300</v>
      </c>
      <c r="G133" s="96">
        <f>E133+F133</f>
        <v>65300</v>
      </c>
      <c r="H133" s="65"/>
    </row>
    <row r="134" spans="3:8" ht="12.75">
      <c r="C134" s="65"/>
      <c r="D134" s="102" t="s">
        <v>125</v>
      </c>
      <c r="E134" s="96">
        <v>68500</v>
      </c>
      <c r="F134" s="96">
        <v>115500</v>
      </c>
      <c r="G134" s="96">
        <f aca="true" t="shared" si="48" ref="G134:G139">E134+F134</f>
        <v>184000</v>
      </c>
      <c r="H134" s="65"/>
    </row>
    <row r="135" spans="3:8" ht="12.75">
      <c r="C135" s="65"/>
      <c r="D135" s="102" t="s">
        <v>126</v>
      </c>
      <c r="E135" s="96"/>
      <c r="F135" s="96">
        <v>18125</v>
      </c>
      <c r="G135" s="96">
        <f t="shared" si="48"/>
        <v>18125</v>
      </c>
      <c r="H135" s="65"/>
    </row>
    <row r="136" spans="3:8" ht="12.75">
      <c r="C136" s="65"/>
      <c r="D136" s="102" t="s">
        <v>127</v>
      </c>
      <c r="E136" s="96"/>
      <c r="F136" s="96">
        <v>15000</v>
      </c>
      <c r="G136" s="96">
        <f t="shared" si="48"/>
        <v>15000</v>
      </c>
      <c r="H136" s="65"/>
    </row>
    <row r="137" spans="3:8" ht="12.75">
      <c r="C137" s="65"/>
      <c r="D137" s="65" t="s">
        <v>128</v>
      </c>
      <c r="E137" s="96">
        <v>47800</v>
      </c>
      <c r="F137" s="96">
        <v>5000</v>
      </c>
      <c r="G137" s="96">
        <f t="shared" si="48"/>
        <v>52800</v>
      </c>
      <c r="H137" s="65"/>
    </row>
    <row r="138" spans="3:8" ht="12.75">
      <c r="C138" s="65"/>
      <c r="D138" s="65" t="s">
        <v>129</v>
      </c>
      <c r="E138" s="96"/>
      <c r="F138" s="96">
        <v>39558.48</v>
      </c>
      <c r="G138" s="96">
        <f t="shared" si="48"/>
        <v>39558.48</v>
      </c>
      <c r="H138" s="65"/>
    </row>
    <row r="139" spans="3:8" ht="12.75">
      <c r="C139" s="65"/>
      <c r="D139" s="65"/>
      <c r="E139" s="96"/>
      <c r="F139" s="96">
        <v>12841.52</v>
      </c>
      <c r="G139" s="96">
        <f t="shared" si="48"/>
        <v>12841.52</v>
      </c>
      <c r="H139" s="65"/>
    </row>
    <row r="140" spans="3:8" ht="12.75">
      <c r="C140" s="65"/>
      <c r="D140" s="97" t="s">
        <v>130</v>
      </c>
      <c r="E140" s="98">
        <f>SUM(E133:E139)</f>
        <v>116300</v>
      </c>
      <c r="F140" s="98">
        <f>SUM(F133:F139)</f>
        <v>271325</v>
      </c>
      <c r="G140" s="98">
        <f>SUM(G133:G139)</f>
        <v>387625</v>
      </c>
      <c r="H140" s="65"/>
    </row>
    <row r="141" spans="3:8" ht="12.75">
      <c r="C141" s="65">
        <v>900</v>
      </c>
      <c r="D141" s="65" t="s">
        <v>131</v>
      </c>
      <c r="E141" s="99"/>
      <c r="F141" s="96">
        <v>350100</v>
      </c>
      <c r="G141" s="96">
        <f>SUM(E141:F141)</f>
        <v>350100</v>
      </c>
      <c r="H141" s="65"/>
    </row>
    <row r="142" spans="3:8" ht="12.75">
      <c r="C142" s="65"/>
      <c r="D142" s="65" t="s">
        <v>132</v>
      </c>
      <c r="E142" s="96">
        <v>2455855.61</v>
      </c>
      <c r="F142" s="99"/>
      <c r="G142" s="96">
        <f>SUM(E142:F142)</f>
        <v>2455855.61</v>
      </c>
      <c r="H142" s="65"/>
    </row>
    <row r="143" spans="3:8" ht="12.75">
      <c r="C143" s="65"/>
      <c r="D143" s="65" t="s">
        <v>135</v>
      </c>
      <c r="E143" s="99">
        <v>7000</v>
      </c>
      <c r="F143" s="96"/>
      <c r="G143" s="96">
        <f>SUM(E143:F143)</f>
        <v>7000</v>
      </c>
      <c r="H143" s="65"/>
    </row>
    <row r="144" spans="3:8" ht="12.75">
      <c r="C144" s="65"/>
      <c r="D144" s="65" t="s">
        <v>133</v>
      </c>
      <c r="E144" s="99"/>
      <c r="F144" s="96">
        <v>5500</v>
      </c>
      <c r="G144" s="96">
        <f>SUM(E144:F144)</f>
        <v>5500</v>
      </c>
      <c r="H144" s="65"/>
    </row>
    <row r="145" spans="3:8" ht="12.75">
      <c r="C145" s="65"/>
      <c r="D145" s="97" t="s">
        <v>134</v>
      </c>
      <c r="E145" s="98">
        <f>SUM(E141:E144)</f>
        <v>2462855.61</v>
      </c>
      <c r="F145" s="98">
        <f>SUM(F141:F144)</f>
        <v>355600</v>
      </c>
      <c r="G145" s="98">
        <f>SUM(G141:G144)</f>
        <v>2818455.61</v>
      </c>
      <c r="H145" s="65"/>
    </row>
    <row r="146" spans="3:8" ht="12.75">
      <c r="C146" s="65">
        <v>926</v>
      </c>
      <c r="D146" s="65" t="s">
        <v>136</v>
      </c>
      <c r="E146" s="99">
        <v>68000</v>
      </c>
      <c r="F146" s="99"/>
      <c r="G146" s="99">
        <f>E146+F146</f>
        <v>68000</v>
      </c>
      <c r="H146" s="65"/>
    </row>
    <row r="147" spans="3:8" ht="12.75">
      <c r="C147" s="65"/>
      <c r="D147" s="65" t="s">
        <v>137</v>
      </c>
      <c r="E147" s="99">
        <v>9225</v>
      </c>
      <c r="F147" s="99"/>
      <c r="G147" s="99">
        <f>E147+F147</f>
        <v>9225</v>
      </c>
      <c r="H147" s="65"/>
    </row>
    <row r="148" spans="3:8" ht="12.75">
      <c r="C148" s="65"/>
      <c r="D148" s="65" t="s">
        <v>138</v>
      </c>
      <c r="E148" s="99"/>
      <c r="F148" s="99">
        <v>4000</v>
      </c>
      <c r="G148" s="99">
        <f>E148+F148</f>
        <v>4000</v>
      </c>
      <c r="H148" s="65"/>
    </row>
    <row r="149" spans="3:8" ht="12.75">
      <c r="C149" s="65"/>
      <c r="D149" s="65" t="s">
        <v>139</v>
      </c>
      <c r="E149" s="99"/>
      <c r="F149" s="99">
        <v>79802.99</v>
      </c>
      <c r="G149" s="99">
        <f>E149+F149</f>
        <v>79802.99</v>
      </c>
      <c r="H149" s="65"/>
    </row>
    <row r="150" spans="3:8" ht="12.75">
      <c r="C150" s="65"/>
      <c r="D150" s="97" t="s">
        <v>140</v>
      </c>
      <c r="E150" s="98">
        <f>SUM(E146:E149)</f>
        <v>77225</v>
      </c>
      <c r="F150" s="98">
        <f>SUM(F146:F149)</f>
        <v>83802.99</v>
      </c>
      <c r="G150" s="98">
        <f>SUM(G146:G149)</f>
        <v>161027.99</v>
      </c>
      <c r="H150" s="65"/>
    </row>
    <row r="151" spans="3:8" ht="12.75">
      <c r="C151" s="65"/>
      <c r="D151" s="101" t="s">
        <v>141</v>
      </c>
      <c r="E151" s="98">
        <f>E150+E145+E140+E132+E129+E127+E123+E118</f>
        <v>3533907.61</v>
      </c>
      <c r="F151" s="98">
        <f>F150+F145+F140+F132+F129+F127+F123+F118</f>
        <v>1963048.4300000002</v>
      </c>
      <c r="G151" s="98">
        <f>G150+G145+G140+G132+G129+G127+G123+G118</f>
        <v>5496956.04</v>
      </c>
      <c r="H151" s="65"/>
    </row>
  </sheetData>
  <sheetProtection/>
  <mergeCells count="20">
    <mergeCell ref="A93:A106"/>
    <mergeCell ref="G108:J108"/>
    <mergeCell ref="E109:F109"/>
    <mergeCell ref="A56:A76"/>
    <mergeCell ref="B57:B60"/>
    <mergeCell ref="B67:B76"/>
    <mergeCell ref="A77:A87"/>
    <mergeCell ref="B78:B87"/>
    <mergeCell ref="A33:A42"/>
    <mergeCell ref="B34:B42"/>
    <mergeCell ref="A43:A46"/>
    <mergeCell ref="B44:B46"/>
    <mergeCell ref="A47:A55"/>
    <mergeCell ref="B48:B50"/>
    <mergeCell ref="E1:E3"/>
    <mergeCell ref="G2:J2"/>
    <mergeCell ref="A5:A19"/>
    <mergeCell ref="B6:B19"/>
    <mergeCell ref="A20:A30"/>
    <mergeCell ref="B21:B3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&amp;CZał. Nr 3 do uchwały Rady Miejskiej w Jezioranach Nr XXVI/227/2013 z dnia 25.09.2013r. w sprawie zmian w budzecie gminy na rok 2013-WYDATKI INWESTYCYJNE 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2013-10-10T19:27:32Z</cp:lastPrinted>
  <dcterms:created xsi:type="dcterms:W3CDTF">1997-02-26T13:46:56Z</dcterms:created>
  <dcterms:modified xsi:type="dcterms:W3CDTF">2013-12-16T17:53:14Z</dcterms:modified>
  <cp:category/>
  <cp:version/>
  <cp:contentType/>
  <cp:contentStatus/>
</cp:coreProperties>
</file>