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<sst xmlns="http://schemas.openxmlformats.org/spreadsheetml/2006/main" count="370" uniqueCount="218">
  <si>
    <t>dział</t>
  </si>
  <si>
    <t>rozdział</t>
  </si>
  <si>
    <t>par</t>
  </si>
  <si>
    <t>Treść</t>
  </si>
  <si>
    <t>plan obecny</t>
  </si>
  <si>
    <t>zmiana</t>
  </si>
  <si>
    <t>plan po zmianach</t>
  </si>
  <si>
    <t>4210</t>
  </si>
  <si>
    <t>6059</t>
  </si>
  <si>
    <t>750</t>
  </si>
  <si>
    <t>Administracja publiczna</t>
  </si>
  <si>
    <t>GOSPODARKA KOMUNALNA I OCHRONA ŚRODOWISKA</t>
  </si>
  <si>
    <t>Gospodarka ściekowa i ochrona wód</t>
  </si>
  <si>
    <t xml:space="preserve">RAZEM   W Y D A T K I   zmiany </t>
  </si>
  <si>
    <t xml:space="preserve">    w tym -  bieżące </t>
  </si>
  <si>
    <t xml:space="preserve">               - majątkowe</t>
  </si>
  <si>
    <t>razem zmiany wydatków</t>
  </si>
  <si>
    <t xml:space="preserve"> różnice </t>
  </si>
  <si>
    <t xml:space="preserve">OGÓŁEM WYDATKI GMINY , w tym : </t>
  </si>
  <si>
    <t xml:space="preserve"> ZBIORCZO WYDATKI  BIEŻĄCE GMINY</t>
  </si>
  <si>
    <t>ZBIORCZO WYDATKI MAJĄTKOWE GMINY</t>
  </si>
  <si>
    <t>D O C H O D Y :</t>
  </si>
  <si>
    <t xml:space="preserve">D   O   C   H   O   D   Y </t>
  </si>
  <si>
    <t xml:space="preserve">RAZEM   zmiany  dochodów </t>
  </si>
  <si>
    <t xml:space="preserve">w tym dochody  bieżące </t>
  </si>
  <si>
    <t xml:space="preserve">            dochody majątkowe</t>
  </si>
  <si>
    <t xml:space="preserve">razem zmiany  dochodów </t>
  </si>
  <si>
    <t xml:space="preserve">OGÓŁEM    GMINA   DOCHODY </t>
  </si>
  <si>
    <t xml:space="preserve"> w tym  DOCHODY BIEŻĄCE </t>
  </si>
  <si>
    <t xml:space="preserve">             Dochody  majątkowe</t>
  </si>
  <si>
    <t>Dochody bieżące</t>
  </si>
  <si>
    <t>Wydatki bieżące</t>
  </si>
  <si>
    <t>róznice</t>
  </si>
  <si>
    <t>Dochody majątkowe</t>
  </si>
  <si>
    <t>Wydatki majątkowe</t>
  </si>
  <si>
    <t>różnice</t>
  </si>
  <si>
    <t>OGÓŁEM  G M I N A:</t>
  </si>
  <si>
    <t>DOCHODY   zbiorczo</t>
  </si>
  <si>
    <r>
      <t xml:space="preserve">WYDATKI  </t>
    </r>
    <r>
      <rPr>
        <i/>
        <sz val="8"/>
        <rFont val="Times New Roman"/>
        <family val="1"/>
      </rPr>
      <t xml:space="preserve">    zbiorczo </t>
    </r>
  </si>
  <si>
    <t>4170</t>
  </si>
  <si>
    <t>4300</t>
  </si>
  <si>
    <t>GOSPODARKA MIESZKANIOWA</t>
  </si>
  <si>
    <t xml:space="preserve">OŚWIATA I WYCHOWANIE </t>
  </si>
  <si>
    <t>Zakup materiałów i wyposażenia</t>
  </si>
  <si>
    <t>Zakup usług pozostałych</t>
  </si>
  <si>
    <t>4309</t>
  </si>
  <si>
    <t>0690</t>
  </si>
  <si>
    <t>Pozostała działalność</t>
  </si>
  <si>
    <t>010</t>
  </si>
  <si>
    <t>01010</t>
  </si>
  <si>
    <t>75095</t>
  </si>
  <si>
    <t>Wpływy z różnych opłat</t>
  </si>
  <si>
    <t>KULTURA I OCHRONA DZIEDZICTWA NARODOWEGO</t>
  </si>
  <si>
    <t>60016</t>
  </si>
  <si>
    <t>Drogi gminne</t>
  </si>
  <si>
    <t>600</t>
  </si>
  <si>
    <t>TRANSPORT I ŁĄCZNOŚĆ</t>
  </si>
  <si>
    <t>ROLNICTWO I ŁOWIECTWO</t>
  </si>
  <si>
    <t>2320</t>
  </si>
  <si>
    <t>4280</t>
  </si>
  <si>
    <t>75618</t>
  </si>
  <si>
    <t>0490</t>
  </si>
  <si>
    <t xml:space="preserve">Wydatki inwestycyjne jednostek budżetowych </t>
  </si>
  <si>
    <t>POMOC SPOŁECZNA</t>
  </si>
  <si>
    <t>DZIAŁALNOŚĆ USŁUGOWA</t>
  </si>
  <si>
    <t>Dochody od osób prawnych, od osób fizycznych i od innych jednostek nieposiadajacych osobowości prawnej ora wydatki związane z ich poborem</t>
  </si>
  <si>
    <t>Wpływy z innych opłat stanowiących dochody jednostek samorządu terytorialnego na podstawie ustaw</t>
  </si>
  <si>
    <t>Wpływy z innych lokalnych opłat pobieranych przez jednostki samorządu terytorialnego na podstawie odrębnych ustaw</t>
  </si>
  <si>
    <t>Dotacje celowe otrzymane z powiatu za zadania bieżące realizowane na podstawie porozumień (umów) miedzy jednostkami samorządu terytorialnego</t>
  </si>
  <si>
    <t>4010</t>
  </si>
  <si>
    <t>Wynagrodzenia osobowe pracowników</t>
  </si>
  <si>
    <t>ZOGJO</t>
  </si>
  <si>
    <t xml:space="preserve">UM </t>
  </si>
  <si>
    <t xml:space="preserve">Zakup materiałów i wyposażenia, w tym : </t>
  </si>
  <si>
    <t>6057</t>
  </si>
  <si>
    <t xml:space="preserve">Pozostała działalność </t>
  </si>
  <si>
    <t>4260</t>
  </si>
  <si>
    <t>70005</t>
  </si>
  <si>
    <t>0970</t>
  </si>
  <si>
    <t>OŚWIATA I WYCHOWANIE</t>
  </si>
  <si>
    <t>Przedszkola</t>
  </si>
  <si>
    <t>80104</t>
  </si>
  <si>
    <t>80106</t>
  </si>
  <si>
    <t>Wpływy z różnych dochodów</t>
  </si>
  <si>
    <t>Obiekty sportowe</t>
  </si>
  <si>
    <t>4110</t>
  </si>
  <si>
    <t>Inne formy wychowania przedszkolnego</t>
  </si>
  <si>
    <t>4360</t>
  </si>
  <si>
    <t>4410</t>
  </si>
  <si>
    <t>2030</t>
  </si>
  <si>
    <t>80103</t>
  </si>
  <si>
    <t>4270</t>
  </si>
  <si>
    <t>85216</t>
  </si>
  <si>
    <t>Zasiłki stałe</t>
  </si>
  <si>
    <t>Oddziały przedszkolne w szkołach podstawowych</t>
  </si>
  <si>
    <t>4017</t>
  </si>
  <si>
    <t>4019</t>
  </si>
  <si>
    <t>4177</t>
  </si>
  <si>
    <t>4179</t>
  </si>
  <si>
    <t>Wynagrodzenia bezosobowe</t>
  </si>
  <si>
    <t>0760</t>
  </si>
  <si>
    <t>75621</t>
  </si>
  <si>
    <t>0020</t>
  </si>
  <si>
    <t>85295</t>
  </si>
  <si>
    <t>92116</t>
  </si>
  <si>
    <t>Infrasttruktura wodociagowa i sanitacyjna wsi</t>
  </si>
  <si>
    <t>Gospodarka gruntami i nieruchomościami</t>
  </si>
  <si>
    <t>Udział gmin w podatkach stanowiących dochód budżetu państwa</t>
  </si>
  <si>
    <t>Podatek dochodowy od osób prawnych</t>
  </si>
  <si>
    <t>Dotacje celowe otrzymane z budżetu państwa na realizację własnych zadań bieżących gmin</t>
  </si>
  <si>
    <t>Biblioteki</t>
  </si>
  <si>
    <t>AKCJA INNOWACJA</t>
  </si>
  <si>
    <t>4117</t>
  </si>
  <si>
    <t>4119</t>
  </si>
  <si>
    <t>4127</t>
  </si>
  <si>
    <t>4129</t>
  </si>
  <si>
    <t>4217</t>
  </si>
  <si>
    <t>4219</t>
  </si>
  <si>
    <t>4307</t>
  </si>
  <si>
    <t>Składki na ubezpieczenie społeczna</t>
  </si>
  <si>
    <t>Składki na FP</t>
  </si>
  <si>
    <t>Ośrodki Pomocy Społecznej</t>
  </si>
  <si>
    <t>Składki na ubezpieczenie  społeczne</t>
  </si>
  <si>
    <t>Usługi opiekuńcze</t>
  </si>
  <si>
    <t>4120</t>
  </si>
  <si>
    <t>POZOSTAŁE ZADANIA W ZAKRESIE POLITYKI SPOŁECZNEJ</t>
  </si>
  <si>
    <t xml:space="preserve">KULTURA FIZYCZNA </t>
  </si>
  <si>
    <t>4370</t>
  </si>
  <si>
    <t>Zadania w zakresie kultury fizycznej</t>
  </si>
  <si>
    <t>Utwardzenie ciagów pieszych na cmentarzu</t>
  </si>
  <si>
    <t>Pozostała działalnosć</t>
  </si>
  <si>
    <t>754</t>
  </si>
  <si>
    <t>75412</t>
  </si>
  <si>
    <t>75421</t>
  </si>
  <si>
    <t>Cmentarze wojenne</t>
  </si>
  <si>
    <t>Składki na ubezpieczenie społeczne</t>
  </si>
  <si>
    <t>Zakup materiałów i wyposazenia</t>
  </si>
  <si>
    <t>Bezpieczeństwo publiczne i ochrona p.poż.</t>
  </si>
  <si>
    <t>Ochotnicze straze pożarne</t>
  </si>
  <si>
    <t>Zarządzanie kryzysowe</t>
  </si>
  <si>
    <t>Zakup energii</t>
  </si>
  <si>
    <t>Zakup usług remontowych</t>
  </si>
  <si>
    <t>Zakup usług zdrowotnych</t>
  </si>
  <si>
    <t>Opłaty z tytułu zakupu usług telekomunikacyjnych świadczonych w stacjonarnej publicznej sieci telefonicznej</t>
  </si>
  <si>
    <t>Podróże służbowe krajowe</t>
  </si>
  <si>
    <t>3020</t>
  </si>
  <si>
    <t>Wydatki osobowe ZOGJO</t>
  </si>
  <si>
    <t>Szkoły Podstawowe</t>
  </si>
  <si>
    <t>2590</t>
  </si>
  <si>
    <t>4240</t>
  </si>
  <si>
    <t>Dotacja podmiotowa z budżetu</t>
  </si>
  <si>
    <t>Zakup pomocy naukowych</t>
  </si>
  <si>
    <t>Opłaty z tytułu zakupu usług telekomunikacyjnych telefonii stacjonarnej</t>
  </si>
  <si>
    <t xml:space="preserve">Wydatki osobowe </t>
  </si>
  <si>
    <t>Gimnazja</t>
  </si>
  <si>
    <t>Dowożenie uczniów do szkół</t>
  </si>
  <si>
    <t>4440</t>
  </si>
  <si>
    <t>Odpisy na ZFŚS</t>
  </si>
  <si>
    <t>Stołówki szkolne</t>
  </si>
  <si>
    <t>4040</t>
  </si>
  <si>
    <t>Dodatkowe wynagrodzenie roczne</t>
  </si>
  <si>
    <t>757</t>
  </si>
  <si>
    <t>75704</t>
  </si>
  <si>
    <t>8020</t>
  </si>
  <si>
    <t>Obsługa długu publicznego</t>
  </si>
  <si>
    <t>Rozliczenia z tytułu poręczeń i gwarancji udzielonych przez Skarb Państwa lub jednostkę samorządu terytorialnego</t>
  </si>
  <si>
    <t>Wypłaty z tytułu gwarancji i poręczeń</t>
  </si>
  <si>
    <t>Wzrost potencjału turystycznego miejscowosci Jeziorany poprzez renowację zabytkowej fosy</t>
  </si>
  <si>
    <t>Odpis na ZFŚS</t>
  </si>
  <si>
    <t>4350</t>
  </si>
  <si>
    <t>3240</t>
  </si>
  <si>
    <t>Zakup usług dostępu do sieci Internet</t>
  </si>
  <si>
    <t>Licea ogólnokształcące</t>
  </si>
  <si>
    <t>Szkoły zawodowe</t>
  </si>
  <si>
    <t>EDUKACYJNA OPIEKA WYCHOWAWCZA</t>
  </si>
  <si>
    <t>75615</t>
  </si>
  <si>
    <t>0310</t>
  </si>
  <si>
    <t>6060</t>
  </si>
  <si>
    <t>Zakup lokalu mieszkalnego</t>
  </si>
  <si>
    <t>2010</t>
  </si>
  <si>
    <t>0770</t>
  </si>
  <si>
    <t>4430</t>
  </si>
  <si>
    <t>6050</t>
  </si>
  <si>
    <t>Wodociag Studzianka -kolonia</t>
  </si>
  <si>
    <t>Wydatki na zakupy inwestycyjne</t>
  </si>
  <si>
    <t>01095</t>
  </si>
  <si>
    <t>Zakup usług pozostałych (odśnieżanie 50.000)</t>
  </si>
  <si>
    <t>Gospodarka odpadami</t>
  </si>
  <si>
    <t>Modernizacja łazienek w SP Franknowo</t>
  </si>
  <si>
    <t>Wymiana pieców CO w SP Jeziorany</t>
  </si>
  <si>
    <t>90095</t>
  </si>
  <si>
    <t>6227</t>
  </si>
  <si>
    <t>Pozostałą działalność</t>
  </si>
  <si>
    <t>75702</t>
  </si>
  <si>
    <t>8070</t>
  </si>
  <si>
    <t>3260</t>
  </si>
  <si>
    <t>Infrastruktura wodociagowa i sanitacyjna wsi</t>
  </si>
  <si>
    <t>Różne opłaty i składki</t>
  </si>
  <si>
    <t>Obsługa papierów wartościowych, kredytów i pożyczek jednostek samorządu terytorialnego</t>
  </si>
  <si>
    <t>Odsetki, dyskonto i inne rozliczenia dotyczące skarbowych papierów wartosciowych, kredytów i pożyczek oraz zinnych instrumentów finansowych, zwiazanych z obsługą długu krajowego.</t>
  </si>
  <si>
    <t>Zespoły obsługi ekonomiczno-administracyjnej szkół</t>
  </si>
  <si>
    <t>Pomoc materialna dla uczniów</t>
  </si>
  <si>
    <t>Stypendia dla uczniów</t>
  </si>
  <si>
    <t>Inne formy pomocy dla uczniów</t>
  </si>
  <si>
    <t>Wpłaty z tytułu odpłatnego nabycia prawa własności oraz prawa uzytkowania wieczystego nieruchomosci</t>
  </si>
  <si>
    <t>Dotacje celowe otrzymane z budżetu państwa na realizację zadań bieżących z zakresu administracji rządowej oraz innych zadań zleconych gminie (związkom gmin) ustawami</t>
  </si>
  <si>
    <t>Wpływy z tytułu przekształcenia prawa użytkowania wieczystego przysługującego osobom fizycznym w prawo własności</t>
  </si>
  <si>
    <t>Wpływy z podatku rolnego, podatku leśnego, podatku od czynnosci cywilnoprawnych, podatków i opłat lokalnych od osób prawnych i innych jednostek organizacyjnych</t>
  </si>
  <si>
    <t>Podatek od nieruchomości</t>
  </si>
  <si>
    <t>Środki na dofinansownaie własnych inwestycji gmin (zwiazków gmin), powiatów (zwiazków powiatów), samorządów województwa, pozyskane z innych źródeł</t>
  </si>
  <si>
    <t xml:space="preserve">NADWYŻKA </t>
  </si>
  <si>
    <t>Wodociąg Franknowo kolonia w stronę Modlin</t>
  </si>
  <si>
    <t>Wodociag Franknowo kolonia w stronę Modlin</t>
  </si>
  <si>
    <t>Punkt Selektywnej Zbiórki Odpadów Komunalnych</t>
  </si>
  <si>
    <t xml:space="preserve">Budowa kanalizacji sanitarnej grawitacyjnej i tłocznej wraz z przepompownią i studnią rozprężną odcinek Wójtówko przepompownia scieków Kalis zbiornik bezodpływowy,w tym ANR -odmowa </t>
  </si>
  <si>
    <t>Opłaty z tytułu zakupu usług telekomunikacyj nych świadczonych w ruchomej publicznej sieci telefonicznej</t>
  </si>
  <si>
    <t>Przełożenie kamienia ul. 1 Maja w dół -gminna</t>
  </si>
  <si>
    <t>Przełożenie kamienia ul. 1 Maja-w dół gminna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</si>
</sst>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b/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b/>
      <sz val="16"/>
      <name val="Times New Roman"/>
      <family val="1"/>
    </font>
    <font>
      <i/>
      <sz val="9"/>
      <name val="Times New Roman"/>
      <family val="1"/>
    </font>
    <font>
      <b/>
      <sz val="10"/>
      <name val="Arial CE"/>
      <family val="0"/>
    </font>
    <font>
      <i/>
      <sz val="10"/>
      <name val="Times New Roman"/>
      <family val="1"/>
    </font>
    <font>
      <b/>
      <i/>
      <sz val="9"/>
      <name val="Times New Roman"/>
      <family val="1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29" borderId="4" applyNumberFormat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0" fillId="0" borderId="0">
      <alignment/>
      <protection/>
    </xf>
    <xf numFmtId="0" fontId="44" fillId="27" borderId="1" applyNumberFormat="0" applyAlignment="0" applyProtection="0"/>
    <xf numFmtId="0" fontId="4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6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3" fillId="0" borderId="0" xfId="0" applyFont="1" applyAlignment="1">
      <alignment/>
    </xf>
    <xf numFmtId="4" fontId="5" fillId="0" borderId="10" xfId="0" applyNumberFormat="1" applyFont="1" applyBorder="1" applyAlignment="1">
      <alignment vertical="top" wrapText="1"/>
    </xf>
    <xf numFmtId="4" fontId="4" fillId="0" borderId="10" xfId="0" applyNumberFormat="1" applyFont="1" applyBorder="1" applyAlignment="1">
      <alignment horizontal="right" vertical="top"/>
    </xf>
    <xf numFmtId="4" fontId="1" fillId="0" borderId="10" xfId="0" applyNumberFormat="1" applyFont="1" applyBorder="1" applyAlignment="1">
      <alignment horizontal="right" vertical="top"/>
    </xf>
    <xf numFmtId="4" fontId="7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vertical="top"/>
    </xf>
    <xf numFmtId="4" fontId="4" fillId="0" borderId="10" xfId="0" applyNumberFormat="1" applyFont="1" applyBorder="1" applyAlignment="1">
      <alignment horizontal="right"/>
    </xf>
    <xf numFmtId="49" fontId="5" fillId="0" borderId="0" xfId="0" applyNumberFormat="1" applyFont="1" applyBorder="1" applyAlignment="1">
      <alignment horizontal="left" vertical="top"/>
    </xf>
    <xf numFmtId="0" fontId="7" fillId="0" borderId="10" xfId="0" applyFont="1" applyBorder="1" applyAlignment="1">
      <alignment wrapText="1"/>
    </xf>
    <xf numFmtId="4" fontId="1" fillId="0" borderId="10" xfId="0" applyNumberFormat="1" applyFont="1" applyBorder="1" applyAlignment="1">
      <alignment horizontal="right"/>
    </xf>
    <xf numFmtId="49" fontId="8" fillId="0" borderId="10" xfId="0" applyNumberFormat="1" applyFont="1" applyBorder="1" applyAlignment="1">
      <alignment horizontal="center" vertical="top"/>
    </xf>
    <xf numFmtId="4" fontId="7" fillId="0" borderId="10" xfId="0" applyNumberFormat="1" applyFont="1" applyBorder="1" applyAlignment="1">
      <alignment wrapText="1"/>
    </xf>
    <xf numFmtId="0" fontId="3" fillId="0" borderId="0" xfId="0" applyFont="1" applyAlignment="1">
      <alignment horizontal="right"/>
    </xf>
    <xf numFmtId="49" fontId="4" fillId="0" borderId="0" xfId="0" applyNumberFormat="1" applyFont="1" applyAlignment="1">
      <alignment/>
    </xf>
    <xf numFmtId="49" fontId="4" fillId="0" borderId="10" xfId="0" applyNumberFormat="1" applyFont="1" applyBorder="1" applyAlignment="1">
      <alignment/>
    </xf>
    <xf numFmtId="4" fontId="4" fillId="0" borderId="10" xfId="0" applyNumberFormat="1" applyFont="1" applyBorder="1" applyAlignment="1">
      <alignment wrapText="1"/>
    </xf>
    <xf numFmtId="4" fontId="4" fillId="0" borderId="11" xfId="0" applyNumberFormat="1" applyFont="1" applyBorder="1" applyAlignment="1">
      <alignment horizontal="right"/>
    </xf>
    <xf numFmtId="49" fontId="3" fillId="0" borderId="0" xfId="0" applyNumberFormat="1" applyFont="1" applyAlignment="1">
      <alignment/>
    </xf>
    <xf numFmtId="49" fontId="3" fillId="0" borderId="10" xfId="0" applyNumberFormat="1" applyFont="1" applyBorder="1" applyAlignment="1">
      <alignment/>
    </xf>
    <xf numFmtId="4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3" fillId="0" borderId="0" xfId="0" applyFont="1" applyAlignment="1">
      <alignment wrapText="1"/>
    </xf>
    <xf numFmtId="0" fontId="4" fillId="0" borderId="10" xfId="0" applyFont="1" applyBorder="1" applyAlignment="1">
      <alignment horizontal="right"/>
    </xf>
    <xf numFmtId="10" fontId="4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center" vertical="top" wrapText="1"/>
    </xf>
    <xf numFmtId="4" fontId="2" fillId="0" borderId="10" xfId="0" applyNumberFormat="1" applyFont="1" applyBorder="1" applyAlignment="1">
      <alignment horizontal="right" vertical="top" wrapText="1"/>
    </xf>
    <xf numFmtId="4" fontId="2" fillId="0" borderId="10" xfId="0" applyNumberFormat="1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right"/>
    </xf>
    <xf numFmtId="4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wrapText="1"/>
    </xf>
    <xf numFmtId="0" fontId="3" fillId="0" borderId="0" xfId="0" applyFont="1" applyAlignment="1">
      <alignment/>
    </xf>
    <xf numFmtId="0" fontId="5" fillId="0" borderId="10" xfId="0" applyFont="1" applyBorder="1" applyAlignment="1">
      <alignment vertical="top" wrapText="1"/>
    </xf>
    <xf numFmtId="0" fontId="3" fillId="0" borderId="0" xfId="0" applyFont="1" applyAlignment="1">
      <alignment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0" fontId="1" fillId="0" borderId="10" xfId="52" applyFont="1" applyBorder="1" applyAlignment="1">
      <alignment vertical="top" wrapText="1"/>
      <protection/>
    </xf>
    <xf numFmtId="0" fontId="6" fillId="0" borderId="0" xfId="0" applyFont="1" applyAlignment="1">
      <alignment/>
    </xf>
    <xf numFmtId="0" fontId="6" fillId="0" borderId="0" xfId="0" applyFont="1" applyAlignment="1">
      <alignment/>
    </xf>
    <xf numFmtId="4" fontId="4" fillId="0" borderId="10" xfId="0" applyNumberFormat="1" applyFont="1" applyBorder="1" applyAlignment="1">
      <alignment/>
    </xf>
    <xf numFmtId="0" fontId="9" fillId="0" borderId="10" xfId="0" applyFont="1" applyBorder="1" applyAlignment="1">
      <alignment vertical="top" wrapText="1"/>
    </xf>
    <xf numFmtId="49" fontId="4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 vertical="top" wrapText="1"/>
    </xf>
    <xf numFmtId="4" fontId="4" fillId="0" borderId="10" xfId="0" applyNumberFormat="1" applyFont="1" applyBorder="1" applyAlignment="1">
      <alignment vertical="top" wrapText="1"/>
    </xf>
    <xf numFmtId="4" fontId="1" fillId="0" borderId="10" xfId="0" applyNumberFormat="1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4" fillId="0" borderId="0" xfId="0" applyFont="1" applyBorder="1" applyAlignment="1">
      <alignment vertical="top" wrapText="1"/>
    </xf>
    <xf numFmtId="49" fontId="4" fillId="0" borderId="0" xfId="0" applyNumberFormat="1" applyFont="1" applyBorder="1" applyAlignment="1">
      <alignment vertical="top" wrapText="1"/>
    </xf>
    <xf numFmtId="0" fontId="2" fillId="0" borderId="0" xfId="0" applyFont="1" applyBorder="1" applyAlignment="1">
      <alignment vertical="top" wrapText="1"/>
    </xf>
    <xf numFmtId="4" fontId="4" fillId="0" borderId="0" xfId="0" applyNumberFormat="1" applyFont="1" applyBorder="1" applyAlignment="1">
      <alignment vertical="top" wrapText="1"/>
    </xf>
    <xf numFmtId="4" fontId="1" fillId="0" borderId="0" xfId="0" applyNumberFormat="1" applyFont="1" applyBorder="1" applyAlignment="1">
      <alignment vertical="top" wrapText="1"/>
    </xf>
    <xf numFmtId="49" fontId="4" fillId="0" borderId="0" xfId="0" applyNumberFormat="1" applyFont="1" applyAlignment="1">
      <alignment vertical="top"/>
    </xf>
    <xf numFmtId="0" fontId="2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49" fontId="1" fillId="0" borderId="10" xfId="0" applyNumberFormat="1" applyFont="1" applyBorder="1" applyAlignment="1">
      <alignment vertical="top"/>
    </xf>
    <xf numFmtId="0" fontId="1" fillId="0" borderId="10" xfId="52" applyFont="1" applyFill="1" applyBorder="1" applyAlignment="1">
      <alignment vertical="top" wrapText="1"/>
      <protection/>
    </xf>
    <xf numFmtId="4" fontId="1" fillId="0" borderId="10" xfId="0" applyNumberFormat="1" applyFont="1" applyBorder="1" applyAlignment="1">
      <alignment vertical="top"/>
    </xf>
    <xf numFmtId="49" fontId="4" fillId="0" borderId="10" xfId="0" applyNumberFormat="1" applyFont="1" applyBorder="1" applyAlignment="1">
      <alignment vertical="top"/>
    </xf>
    <xf numFmtId="4" fontId="4" fillId="0" borderId="10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vertical="top"/>
    </xf>
    <xf numFmtId="49" fontId="1" fillId="0" borderId="11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4" fontId="1" fillId="0" borderId="1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vertical="top"/>
    </xf>
    <xf numFmtId="4" fontId="7" fillId="0" borderId="10" xfId="0" applyNumberFormat="1" applyFont="1" applyBorder="1" applyAlignment="1">
      <alignment/>
    </xf>
    <xf numFmtId="4" fontId="4" fillId="0" borderId="12" xfId="0" applyNumberFormat="1" applyFont="1" applyBorder="1" applyAlignment="1">
      <alignment vertical="top"/>
    </xf>
    <xf numFmtId="0" fontId="1" fillId="0" borderId="10" xfId="0" applyFont="1" applyBorder="1" applyAlignment="1">
      <alignment vertical="top" wrapText="1"/>
    </xf>
    <xf numFmtId="49" fontId="5" fillId="0" borderId="12" xfId="0" applyNumberFormat="1" applyFont="1" applyBorder="1" applyAlignment="1">
      <alignment vertical="top"/>
    </xf>
    <xf numFmtId="49" fontId="5" fillId="0" borderId="10" xfId="0" applyNumberFormat="1" applyFont="1" applyBorder="1" applyAlignment="1">
      <alignment vertical="top"/>
    </xf>
    <xf numFmtId="49" fontId="5" fillId="0" borderId="0" xfId="0" applyNumberFormat="1" applyFont="1" applyBorder="1" applyAlignment="1">
      <alignment vertical="top"/>
    </xf>
    <xf numFmtId="49" fontId="2" fillId="0" borderId="10" xfId="0" applyNumberFormat="1" applyFont="1" applyBorder="1" applyAlignment="1">
      <alignment horizontal="left" vertical="top" wrapText="1"/>
    </xf>
    <xf numFmtId="0" fontId="5" fillId="0" borderId="0" xfId="0" applyFont="1" applyAlignment="1">
      <alignment/>
    </xf>
    <xf numFmtId="49" fontId="2" fillId="0" borderId="10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5" fillId="0" borderId="10" xfId="52" applyFont="1" applyBorder="1" applyAlignment="1">
      <alignment vertical="top" wrapText="1"/>
      <protection/>
    </xf>
    <xf numFmtId="49" fontId="5" fillId="0" borderId="11" xfId="0" applyNumberFormat="1" applyFont="1" applyBorder="1" applyAlignment="1">
      <alignment vertical="top" wrapText="1"/>
    </xf>
    <xf numFmtId="0" fontId="5" fillId="0" borderId="11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" fontId="5" fillId="0" borderId="10" xfId="52" applyNumberFormat="1" applyFont="1" applyBorder="1" applyAlignment="1">
      <alignment vertical="top"/>
      <protection/>
    </xf>
    <xf numFmtId="0" fontId="2" fillId="0" borderId="10" xfId="52" applyFont="1" applyBorder="1" applyAlignment="1">
      <alignment vertical="top" wrapText="1"/>
      <protection/>
    </xf>
    <xf numFmtId="4" fontId="2" fillId="0" borderId="10" xfId="52" applyNumberFormat="1" applyFont="1" applyBorder="1" applyAlignment="1">
      <alignment vertical="center"/>
      <protection/>
    </xf>
    <xf numFmtId="49" fontId="5" fillId="0" borderId="14" xfId="0" applyNumberFormat="1" applyFont="1" applyBorder="1" applyAlignment="1">
      <alignment vertical="top" wrapText="1"/>
    </xf>
    <xf numFmtId="4" fontId="5" fillId="0" borderId="10" xfId="52" applyNumberFormat="1" applyFont="1" applyBorder="1" applyAlignment="1">
      <alignment vertical="center"/>
      <protection/>
    </xf>
    <xf numFmtId="49" fontId="2" fillId="0" borderId="14" xfId="0" applyNumberFormat="1" applyFont="1" applyBorder="1" applyAlignment="1">
      <alignment vertical="top" wrapText="1"/>
    </xf>
    <xf numFmtId="49" fontId="9" fillId="0" borderId="14" xfId="0" applyNumberFormat="1" applyFont="1" applyBorder="1" applyAlignment="1">
      <alignment vertical="top" wrapText="1"/>
    </xf>
    <xf numFmtId="49" fontId="5" fillId="0" borderId="10" xfId="0" applyNumberFormat="1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4" fontId="2" fillId="0" borderId="10" xfId="52" applyNumberFormat="1" applyFont="1" applyBorder="1" applyAlignment="1">
      <alignment vertical="center"/>
      <protection/>
    </xf>
    <xf numFmtId="0" fontId="9" fillId="0" borderId="10" xfId="0" applyFont="1" applyBorder="1" applyAlignment="1">
      <alignment vertical="top" wrapText="1"/>
    </xf>
    <xf numFmtId="4" fontId="9" fillId="0" borderId="10" xfId="0" applyNumberFormat="1" applyFont="1" applyBorder="1" applyAlignment="1">
      <alignment vertical="top" wrapText="1"/>
    </xf>
    <xf numFmtId="4" fontId="9" fillId="0" borderId="0" xfId="0" applyNumberFormat="1" applyFont="1" applyAlignment="1">
      <alignment/>
    </xf>
    <xf numFmtId="4" fontId="11" fillId="0" borderId="0" xfId="0" applyNumberFormat="1" applyFont="1" applyAlignment="1">
      <alignment/>
    </xf>
    <xf numFmtId="4" fontId="2" fillId="0" borderId="10" xfId="52" applyNumberFormat="1" applyFont="1" applyBorder="1" applyAlignment="1">
      <alignment vertical="top"/>
      <protection/>
    </xf>
    <xf numFmtId="4" fontId="9" fillId="0" borderId="10" xfId="52" applyNumberFormat="1" applyFont="1" applyBorder="1" applyAlignment="1">
      <alignment vertical="center"/>
      <protection/>
    </xf>
    <xf numFmtId="0" fontId="2" fillId="0" borderId="10" xfId="0" applyFont="1" applyBorder="1" applyAlignment="1">
      <alignment horizontal="left" vertical="top" wrapText="1"/>
    </xf>
    <xf numFmtId="49" fontId="1" fillId="0" borderId="11" xfId="0" applyNumberFormat="1" applyFont="1" applyBorder="1" applyAlignment="1">
      <alignment vertical="top"/>
    </xf>
    <xf numFmtId="49" fontId="12" fillId="0" borderId="14" xfId="0" applyNumberFormat="1" applyFont="1" applyBorder="1" applyAlignment="1">
      <alignment vertical="top" wrapText="1"/>
    </xf>
    <xf numFmtId="0" fontId="2" fillId="0" borderId="15" xfId="0" applyFont="1" applyBorder="1" applyAlignment="1">
      <alignment horizontal="left" vertical="top" wrapText="1"/>
    </xf>
    <xf numFmtId="4" fontId="12" fillId="0" borderId="0" xfId="0" applyNumberFormat="1" applyFont="1" applyAlignment="1">
      <alignment/>
    </xf>
    <xf numFmtId="0" fontId="5" fillId="0" borderId="15" xfId="0" applyFont="1" applyBorder="1" applyAlignment="1">
      <alignment horizontal="left" vertical="top" wrapText="1"/>
    </xf>
    <xf numFmtId="4" fontId="2" fillId="0" borderId="0" xfId="0" applyNumberFormat="1" applyFont="1" applyBorder="1" applyAlignment="1">
      <alignment vertical="top" wrapText="1"/>
    </xf>
    <xf numFmtId="4" fontId="5" fillId="0" borderId="0" xfId="52" applyNumberFormat="1" applyFont="1" applyBorder="1" applyAlignment="1">
      <alignment vertical="top"/>
      <protection/>
    </xf>
    <xf numFmtId="4" fontId="9" fillId="0" borderId="0" xfId="0" applyNumberFormat="1" applyFont="1" applyAlignment="1">
      <alignment/>
    </xf>
    <xf numFmtId="4" fontId="5" fillId="0" borderId="0" xfId="52" applyNumberFormat="1" applyFont="1" applyBorder="1" applyAlignment="1">
      <alignment vertical="center"/>
      <protection/>
    </xf>
    <xf numFmtId="0" fontId="5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0" xfId="0" applyBorder="1" applyAlignment="1">
      <alignment vertical="top"/>
    </xf>
    <xf numFmtId="49" fontId="2" fillId="0" borderId="15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4" fontId="5" fillId="0" borderId="10" xfId="0" applyNumberFormat="1" applyFont="1" applyBorder="1" applyAlignment="1">
      <alignment horizontal="right" vertical="top" wrapText="1"/>
    </xf>
    <xf numFmtId="0" fontId="2" fillId="0" borderId="15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1" xfId="0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49" fontId="2" fillId="0" borderId="13" xfId="0" applyNumberFormat="1" applyFont="1" applyBorder="1" applyAlignment="1">
      <alignment vertical="top" wrapText="1"/>
    </xf>
    <xf numFmtId="49" fontId="2" fillId="0" borderId="11" xfId="0" applyNumberFormat="1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49" fontId="2" fillId="0" borderId="15" xfId="0" applyNumberFormat="1" applyFont="1" applyBorder="1" applyAlignment="1">
      <alignment vertical="top" wrapText="1"/>
    </xf>
    <xf numFmtId="0" fontId="0" fillId="0" borderId="15" xfId="0" applyBorder="1" applyAlignment="1">
      <alignment vertical="top" wrapText="1"/>
    </xf>
    <xf numFmtId="49" fontId="2" fillId="0" borderId="10" xfId="0" applyNumberFormat="1" applyFont="1" applyBorder="1" applyAlignment="1">
      <alignment vertical="top"/>
    </xf>
    <xf numFmtId="49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10" fillId="0" borderId="10" xfId="0" applyFont="1" applyBorder="1" applyAlignment="1">
      <alignment vertical="top"/>
    </xf>
    <xf numFmtId="0" fontId="5" fillId="0" borderId="13" xfId="0" applyFont="1" applyBorder="1" applyAlignment="1">
      <alignment vertical="top" wrapText="1"/>
    </xf>
    <xf numFmtId="49" fontId="4" fillId="0" borderId="15" xfId="0" applyNumberFormat="1" applyFont="1" applyBorder="1" applyAlignment="1">
      <alignment vertical="top"/>
    </xf>
    <xf numFmtId="49" fontId="4" fillId="0" borderId="13" xfId="0" applyNumberFormat="1" applyFont="1" applyBorder="1" applyAlignment="1">
      <alignment vertical="top"/>
    </xf>
    <xf numFmtId="49" fontId="4" fillId="0" borderId="11" xfId="0" applyNumberFormat="1" applyFont="1" applyBorder="1" applyAlignment="1">
      <alignment vertical="top"/>
    </xf>
    <xf numFmtId="0" fontId="2" fillId="0" borderId="10" xfId="0" applyFont="1" applyBorder="1" applyAlignment="1">
      <alignment vertical="top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0"/>
  <sheetViews>
    <sheetView showGridLines="0" tabSelected="1" view="pageLayout" showRuler="0" workbookViewId="0" topLeftCell="A1">
      <selection activeCell="D23" sqref="D23"/>
    </sheetView>
  </sheetViews>
  <sheetFormatPr defaultColWidth="9.00390625" defaultRowHeight="12.75"/>
  <cols>
    <col min="1" max="1" width="4.375" style="19" customWidth="1"/>
    <col min="2" max="2" width="7.00390625" style="19" customWidth="1"/>
    <col min="3" max="3" width="5.25390625" style="19" customWidth="1"/>
    <col min="4" max="4" width="35.00390625" style="23" customWidth="1"/>
    <col min="5" max="5" width="11.75390625" style="14" customWidth="1"/>
    <col min="6" max="6" width="11.125" style="14" customWidth="1"/>
    <col min="7" max="7" width="11.625" style="14" customWidth="1"/>
    <col min="8" max="8" width="10.25390625" style="1" customWidth="1"/>
    <col min="9" max="16384" width="9.125" style="1" customWidth="1"/>
  </cols>
  <sheetData>
    <row r="1" spans="1:8" ht="23.25" customHeight="1">
      <c r="A1" s="76" t="s">
        <v>0</v>
      </c>
      <c r="B1" s="76" t="s">
        <v>1</v>
      </c>
      <c r="C1" s="76" t="s">
        <v>2</v>
      </c>
      <c r="D1" s="26" t="s">
        <v>3</v>
      </c>
      <c r="E1" s="27" t="s">
        <v>4</v>
      </c>
      <c r="F1" s="27" t="s">
        <v>5</v>
      </c>
      <c r="G1" s="27" t="s">
        <v>6</v>
      </c>
      <c r="H1" s="77"/>
    </row>
    <row r="2" spans="1:8" ht="12.75">
      <c r="A2" s="114" t="s">
        <v>48</v>
      </c>
      <c r="B2" s="76"/>
      <c r="C2" s="115"/>
      <c r="D2" s="116" t="s">
        <v>57</v>
      </c>
      <c r="E2" s="27">
        <f>E3+E9</f>
        <v>280562.6</v>
      </c>
      <c r="F2" s="27">
        <f>F3+F9</f>
        <v>474000</v>
      </c>
      <c r="G2" s="27">
        <f>G3+G9</f>
        <v>754562.6</v>
      </c>
      <c r="H2" s="77"/>
    </row>
    <row r="3" spans="1:8" ht="15" customHeight="1">
      <c r="A3" s="114"/>
      <c r="B3" s="76" t="s">
        <v>49</v>
      </c>
      <c r="C3" s="115"/>
      <c r="D3" s="116" t="s">
        <v>196</v>
      </c>
      <c r="E3" s="27">
        <f>E4+E6</f>
        <v>0</v>
      </c>
      <c r="F3" s="27">
        <f>F4+F6</f>
        <v>270000</v>
      </c>
      <c r="G3" s="27">
        <f>G4+G6</f>
        <v>270000</v>
      </c>
      <c r="H3" s="77"/>
    </row>
    <row r="4" spans="1:8" ht="15.75" customHeight="1">
      <c r="A4" s="114"/>
      <c r="B4" s="76"/>
      <c r="C4" s="115" t="s">
        <v>182</v>
      </c>
      <c r="D4" s="80" t="s">
        <v>62</v>
      </c>
      <c r="E4" s="27">
        <f>E5</f>
        <v>0</v>
      </c>
      <c r="F4" s="27">
        <f>F5</f>
        <v>100000</v>
      </c>
      <c r="G4" s="27">
        <f>G5</f>
        <v>100000</v>
      </c>
      <c r="H4" s="77"/>
    </row>
    <row r="5" spans="1:8" ht="13.5" customHeight="1">
      <c r="A5" s="114"/>
      <c r="B5" s="76"/>
      <c r="C5" s="115"/>
      <c r="D5" s="117" t="s">
        <v>211</v>
      </c>
      <c r="E5" s="118"/>
      <c r="F5" s="118">
        <v>100000</v>
      </c>
      <c r="G5" s="118">
        <f>E5+F5</f>
        <v>100000</v>
      </c>
      <c r="H5" s="77"/>
    </row>
    <row r="6" spans="1:8" ht="15.75" customHeight="1">
      <c r="A6" s="114"/>
      <c r="B6" s="76"/>
      <c r="C6" s="115" t="s">
        <v>177</v>
      </c>
      <c r="D6" s="116" t="s">
        <v>184</v>
      </c>
      <c r="E6" s="27">
        <f>E7+E8</f>
        <v>0</v>
      </c>
      <c r="F6" s="27">
        <f>F7+F8</f>
        <v>170000</v>
      </c>
      <c r="G6" s="27">
        <f>G7+G8</f>
        <v>170000</v>
      </c>
      <c r="H6" s="77"/>
    </row>
    <row r="7" spans="1:8" ht="14.25" customHeight="1">
      <c r="A7" s="114"/>
      <c r="B7" s="76"/>
      <c r="C7" s="115"/>
      <c r="D7" s="117" t="s">
        <v>212</v>
      </c>
      <c r="E7" s="118"/>
      <c r="F7" s="118">
        <v>150000</v>
      </c>
      <c r="G7" s="118">
        <f>E7+F7</f>
        <v>150000</v>
      </c>
      <c r="H7" s="77"/>
    </row>
    <row r="8" spans="1:8" ht="14.25" customHeight="1">
      <c r="A8" s="114"/>
      <c r="B8" s="76"/>
      <c r="C8" s="115"/>
      <c r="D8" s="117" t="s">
        <v>183</v>
      </c>
      <c r="E8" s="118"/>
      <c r="F8" s="118">
        <v>20000</v>
      </c>
      <c r="G8" s="118">
        <f>E8+F8</f>
        <v>20000</v>
      </c>
      <c r="H8" s="77"/>
    </row>
    <row r="9" spans="1:8" ht="14.25" customHeight="1">
      <c r="A9" s="114"/>
      <c r="B9" s="76" t="s">
        <v>185</v>
      </c>
      <c r="C9" s="115"/>
      <c r="D9" s="117" t="s">
        <v>47</v>
      </c>
      <c r="E9" s="27">
        <f>E10</f>
        <v>280562.6</v>
      </c>
      <c r="F9" s="27">
        <f>F10</f>
        <v>204000</v>
      </c>
      <c r="G9" s="27">
        <f>G10</f>
        <v>484562.6</v>
      </c>
      <c r="H9" s="77"/>
    </row>
    <row r="10" spans="1:8" ht="14.25" customHeight="1">
      <c r="A10" s="114"/>
      <c r="B10" s="76"/>
      <c r="C10" s="115" t="s">
        <v>181</v>
      </c>
      <c r="D10" s="117" t="s">
        <v>197</v>
      </c>
      <c r="E10" s="118">
        <v>280562.6</v>
      </c>
      <c r="F10" s="118">
        <v>204000</v>
      </c>
      <c r="G10" s="118">
        <f>E10+F10</f>
        <v>484562.6</v>
      </c>
      <c r="H10" s="77"/>
    </row>
    <row r="11" spans="1:8" s="33" customFormat="1" ht="12.75">
      <c r="A11" s="128" t="s">
        <v>55</v>
      </c>
      <c r="B11" s="78"/>
      <c r="C11" s="79"/>
      <c r="D11" s="38" t="s">
        <v>56</v>
      </c>
      <c r="E11" s="28">
        <f>E12</f>
        <v>69000</v>
      </c>
      <c r="F11" s="28">
        <f>F12</f>
        <v>147000</v>
      </c>
      <c r="G11" s="28">
        <f>G12</f>
        <v>216000</v>
      </c>
      <c r="H11" s="28">
        <f>H12</f>
        <v>0</v>
      </c>
    </row>
    <row r="12" spans="1:8" s="33" customFormat="1" ht="12.75">
      <c r="A12" s="134"/>
      <c r="B12" s="128" t="s">
        <v>53</v>
      </c>
      <c r="C12" s="79"/>
      <c r="D12" s="38" t="s">
        <v>54</v>
      </c>
      <c r="E12" s="28">
        <f>E15+E18+E13+E14+E19+E21</f>
        <v>69000</v>
      </c>
      <c r="F12" s="28">
        <f>F15+F18+F13+F14+F19+F21</f>
        <v>147000</v>
      </c>
      <c r="G12" s="28">
        <f>G15+G18+G13+G14+G19+G21</f>
        <v>216000</v>
      </c>
      <c r="H12" s="28">
        <f>H15+H18</f>
        <v>0</v>
      </c>
    </row>
    <row r="13" spans="1:8" s="33" customFormat="1" ht="12.75">
      <c r="A13" s="134"/>
      <c r="B13" s="124"/>
      <c r="C13" s="81" t="s">
        <v>145</v>
      </c>
      <c r="D13" s="34" t="s">
        <v>146</v>
      </c>
      <c r="E13" s="2">
        <v>5000</v>
      </c>
      <c r="F13" s="2">
        <v>2000</v>
      </c>
      <c r="G13" s="2">
        <f>E13+F13</f>
        <v>7000</v>
      </c>
      <c r="H13" s="107"/>
    </row>
    <row r="14" spans="1:8" s="33" customFormat="1" ht="12.75">
      <c r="A14" s="134"/>
      <c r="B14" s="124"/>
      <c r="C14" s="81" t="s">
        <v>39</v>
      </c>
      <c r="D14" s="34" t="s">
        <v>99</v>
      </c>
      <c r="E14" s="2">
        <v>19000</v>
      </c>
      <c r="F14" s="2">
        <v>10000</v>
      </c>
      <c r="G14" s="2">
        <f>E14+F14</f>
        <v>29000</v>
      </c>
      <c r="H14" s="107"/>
    </row>
    <row r="15" spans="1:8" s="35" customFormat="1" ht="12.75">
      <c r="A15" s="134"/>
      <c r="B15" s="134"/>
      <c r="C15" s="81" t="s">
        <v>7</v>
      </c>
      <c r="D15" s="34" t="s">
        <v>73</v>
      </c>
      <c r="E15" s="2">
        <f>E16+E17</f>
        <v>45000</v>
      </c>
      <c r="F15" s="2">
        <f>F16+F17</f>
        <v>25000</v>
      </c>
      <c r="G15" s="2">
        <f>G16+G17</f>
        <v>70000</v>
      </c>
      <c r="H15" s="97"/>
    </row>
    <row r="16" spans="1:8" s="35" customFormat="1" ht="12.75">
      <c r="A16" s="134"/>
      <c r="B16" s="134"/>
      <c r="C16" s="81"/>
      <c r="D16" s="29" t="s">
        <v>71</v>
      </c>
      <c r="E16" s="96">
        <v>45000</v>
      </c>
      <c r="F16" s="96">
        <v>15000</v>
      </c>
      <c r="G16" s="2">
        <f>E16+F16</f>
        <v>60000</v>
      </c>
      <c r="H16" s="97"/>
    </row>
    <row r="17" spans="1:8" s="35" customFormat="1" ht="12.75">
      <c r="A17" s="134"/>
      <c r="B17" s="134"/>
      <c r="C17" s="81"/>
      <c r="D17" s="29" t="s">
        <v>72</v>
      </c>
      <c r="E17" s="96"/>
      <c r="F17" s="96">
        <v>10000</v>
      </c>
      <c r="G17" s="2">
        <f>E17+F17</f>
        <v>10000</v>
      </c>
      <c r="H17" s="97"/>
    </row>
    <row r="18" spans="1:8" s="35" customFormat="1" ht="12.75">
      <c r="A18" s="134"/>
      <c r="B18" s="134"/>
      <c r="C18" s="81" t="s">
        <v>40</v>
      </c>
      <c r="D18" s="34" t="s">
        <v>186</v>
      </c>
      <c r="E18" s="2"/>
      <c r="F18" s="2">
        <v>70000</v>
      </c>
      <c r="G18" s="2">
        <f>E18+F18</f>
        <v>70000</v>
      </c>
      <c r="H18" s="97"/>
    </row>
    <row r="19" spans="1:8" s="35" customFormat="1" ht="12.75">
      <c r="A19" s="111"/>
      <c r="B19" s="111"/>
      <c r="C19" s="81" t="s">
        <v>182</v>
      </c>
      <c r="D19" s="80" t="s">
        <v>62</v>
      </c>
      <c r="E19" s="2">
        <f>E20</f>
        <v>0</v>
      </c>
      <c r="F19" s="2">
        <f>F20</f>
        <v>20000</v>
      </c>
      <c r="G19" s="2">
        <f>G20</f>
        <v>20000</v>
      </c>
      <c r="H19" s="97"/>
    </row>
    <row r="20" spans="1:8" s="35" customFormat="1" ht="12.75">
      <c r="A20" s="111"/>
      <c r="B20" s="111"/>
      <c r="C20" s="81"/>
      <c r="D20" s="34" t="s">
        <v>216</v>
      </c>
      <c r="E20" s="2"/>
      <c r="F20" s="2">
        <v>20000</v>
      </c>
      <c r="G20" s="2">
        <f>E20+F20</f>
        <v>20000</v>
      </c>
      <c r="H20" s="97"/>
    </row>
    <row r="21" spans="1:8" s="35" customFormat="1" ht="12.75">
      <c r="A21" s="111"/>
      <c r="B21" s="111"/>
      <c r="C21" s="81" t="s">
        <v>177</v>
      </c>
      <c r="D21" s="116" t="s">
        <v>184</v>
      </c>
      <c r="E21" s="2">
        <f>E22</f>
        <v>0</v>
      </c>
      <c r="F21" s="2">
        <f>F22</f>
        <v>20000</v>
      </c>
      <c r="G21" s="2">
        <f>G22</f>
        <v>20000</v>
      </c>
      <c r="H21" s="97"/>
    </row>
    <row r="22" spans="1:8" s="35" customFormat="1" ht="12.75">
      <c r="A22" s="111"/>
      <c r="B22" s="111"/>
      <c r="C22" s="81"/>
      <c r="D22" s="34" t="s">
        <v>217</v>
      </c>
      <c r="E22" s="2"/>
      <c r="F22" s="2">
        <v>20000</v>
      </c>
      <c r="G22" s="2">
        <f>E22+F22</f>
        <v>20000</v>
      </c>
      <c r="H22" s="97"/>
    </row>
    <row r="23" spans="1:8" s="35" customFormat="1" ht="12.75">
      <c r="A23" s="38">
        <v>700</v>
      </c>
      <c r="B23" s="38"/>
      <c r="C23" s="79"/>
      <c r="D23" s="38" t="s">
        <v>41</v>
      </c>
      <c r="E23" s="28">
        <f aca="true" t="shared" si="0" ref="E23:G24">E24</f>
        <v>0</v>
      </c>
      <c r="F23" s="28">
        <f t="shared" si="0"/>
        <v>300000</v>
      </c>
      <c r="G23" s="28">
        <f t="shared" si="0"/>
        <v>300000</v>
      </c>
      <c r="H23" s="97"/>
    </row>
    <row r="24" spans="1:8" s="35" customFormat="1" ht="12.75">
      <c r="A24" s="34"/>
      <c r="B24" s="34">
        <v>70005</v>
      </c>
      <c r="C24" s="81"/>
      <c r="D24" s="34" t="s">
        <v>106</v>
      </c>
      <c r="E24" s="2">
        <f t="shared" si="0"/>
        <v>0</v>
      </c>
      <c r="F24" s="2">
        <f t="shared" si="0"/>
        <v>300000</v>
      </c>
      <c r="G24" s="2">
        <f t="shared" si="0"/>
        <v>300000</v>
      </c>
      <c r="H24" s="97"/>
    </row>
    <row r="25" spans="1:8" s="35" customFormat="1" ht="12.75">
      <c r="A25" s="34"/>
      <c r="B25" s="34"/>
      <c r="C25" s="81" t="s">
        <v>177</v>
      </c>
      <c r="D25" s="34" t="s">
        <v>178</v>
      </c>
      <c r="E25" s="2"/>
      <c r="F25" s="2">
        <v>300000</v>
      </c>
      <c r="G25" s="2">
        <f>E25+F25</f>
        <v>300000</v>
      </c>
      <c r="H25" s="97"/>
    </row>
    <row r="26" spans="1:8" s="35" customFormat="1" ht="12.75">
      <c r="A26" s="120">
        <v>710</v>
      </c>
      <c r="B26" s="84"/>
      <c r="C26" s="81"/>
      <c r="D26" s="38" t="s">
        <v>64</v>
      </c>
      <c r="E26" s="99">
        <f>E27</f>
        <v>5200</v>
      </c>
      <c r="F26" s="99">
        <f>F27</f>
        <v>-2200</v>
      </c>
      <c r="G26" s="99">
        <f>G27</f>
        <v>3000</v>
      </c>
      <c r="H26" s="99">
        <f>H27</f>
        <v>0</v>
      </c>
    </row>
    <row r="27" spans="1:8" s="35" customFormat="1" ht="12.75">
      <c r="A27" s="120"/>
      <c r="B27" s="119">
        <v>71035</v>
      </c>
      <c r="C27" s="81"/>
      <c r="D27" s="38" t="s">
        <v>134</v>
      </c>
      <c r="E27" s="85">
        <f>E29+E28</f>
        <v>5200</v>
      </c>
      <c r="F27" s="85">
        <f>F29+F28</f>
        <v>-2200</v>
      </c>
      <c r="G27" s="85">
        <f>G29+G28</f>
        <v>3000</v>
      </c>
      <c r="H27" s="85">
        <f>H29</f>
        <v>0</v>
      </c>
    </row>
    <row r="28" spans="1:8" s="35" customFormat="1" ht="12.75">
      <c r="A28" s="120"/>
      <c r="B28" s="120"/>
      <c r="C28" s="81" t="s">
        <v>7</v>
      </c>
      <c r="D28" s="34" t="s">
        <v>43</v>
      </c>
      <c r="E28" s="85">
        <v>2600</v>
      </c>
      <c r="F28" s="85">
        <v>-1100</v>
      </c>
      <c r="G28" s="2">
        <f>E28+F28</f>
        <v>1500</v>
      </c>
      <c r="H28" s="108"/>
    </row>
    <row r="29" spans="1:8" s="35" customFormat="1" ht="12.75">
      <c r="A29" s="123"/>
      <c r="B29" s="123"/>
      <c r="C29" s="81" t="s">
        <v>40</v>
      </c>
      <c r="D29" s="34" t="s">
        <v>44</v>
      </c>
      <c r="E29" s="85">
        <v>2600</v>
      </c>
      <c r="F29" s="2">
        <v>-1100</v>
      </c>
      <c r="G29" s="2">
        <f>E29+F29</f>
        <v>1500</v>
      </c>
      <c r="H29" s="109"/>
    </row>
    <row r="30" spans="1:8" s="35" customFormat="1" ht="12.75">
      <c r="A30" s="128" t="s">
        <v>9</v>
      </c>
      <c r="B30" s="78"/>
      <c r="C30" s="79"/>
      <c r="D30" s="38" t="s">
        <v>10</v>
      </c>
      <c r="E30" s="28">
        <f>E31</f>
        <v>0</v>
      </c>
      <c r="F30" s="28">
        <f>F31</f>
        <v>35209.18</v>
      </c>
      <c r="G30" s="28">
        <f>G31</f>
        <v>35209.18</v>
      </c>
      <c r="H30" s="28"/>
    </row>
    <row r="31" spans="1:8" s="35" customFormat="1" ht="12.75">
      <c r="A31" s="124"/>
      <c r="B31" s="128" t="s">
        <v>50</v>
      </c>
      <c r="C31" s="79"/>
      <c r="D31" s="38" t="s">
        <v>130</v>
      </c>
      <c r="E31" s="28">
        <f>E32+E33+E34+E35</f>
        <v>0</v>
      </c>
      <c r="F31" s="28">
        <f>F32+F33+F34+F35</f>
        <v>35209.18</v>
      </c>
      <c r="G31" s="28">
        <f>G32+G33+G34+G35</f>
        <v>35209.18</v>
      </c>
      <c r="H31" s="28"/>
    </row>
    <row r="32" spans="1:8" s="35" customFormat="1" ht="12.75">
      <c r="A32" s="124"/>
      <c r="B32" s="124"/>
      <c r="C32" s="81" t="s">
        <v>116</v>
      </c>
      <c r="D32" s="34" t="s">
        <v>43</v>
      </c>
      <c r="E32" s="2"/>
      <c r="F32" s="2">
        <v>3555.68</v>
      </c>
      <c r="G32" s="2">
        <f>E32+F32</f>
        <v>3555.68</v>
      </c>
      <c r="H32" s="107"/>
    </row>
    <row r="33" spans="1:8" s="35" customFormat="1" ht="12.75">
      <c r="A33" s="124"/>
      <c r="B33" s="124"/>
      <c r="C33" s="81" t="s">
        <v>117</v>
      </c>
      <c r="D33" s="34" t="s">
        <v>43</v>
      </c>
      <c r="E33" s="2"/>
      <c r="F33" s="2">
        <v>1653.5</v>
      </c>
      <c r="G33" s="2">
        <f>E33+F33</f>
        <v>1653.5</v>
      </c>
      <c r="H33" s="107"/>
    </row>
    <row r="34" spans="1:8" s="35" customFormat="1" ht="12.75">
      <c r="A34" s="124"/>
      <c r="B34" s="124"/>
      <c r="C34" s="81" t="s">
        <v>118</v>
      </c>
      <c r="D34" s="34" t="s">
        <v>44</v>
      </c>
      <c r="E34" s="2"/>
      <c r="F34" s="2">
        <v>20000</v>
      </c>
      <c r="G34" s="2">
        <f>E34+F34</f>
        <v>20000</v>
      </c>
      <c r="H34" s="107"/>
    </row>
    <row r="35" spans="1:8" s="35" customFormat="1" ht="12.75">
      <c r="A35" s="124"/>
      <c r="B35" s="124"/>
      <c r="C35" s="81" t="s">
        <v>45</v>
      </c>
      <c r="D35" s="34" t="s">
        <v>44</v>
      </c>
      <c r="E35" s="2"/>
      <c r="F35" s="2">
        <v>10000</v>
      </c>
      <c r="G35" s="2">
        <f>E35+F35</f>
        <v>10000</v>
      </c>
      <c r="H35" s="97"/>
    </row>
    <row r="36" spans="1:8" s="35" customFormat="1" ht="12.75">
      <c r="A36" s="124" t="s">
        <v>161</v>
      </c>
      <c r="B36" s="92"/>
      <c r="C36" s="79"/>
      <c r="D36" s="38" t="s">
        <v>164</v>
      </c>
      <c r="E36" s="28">
        <f>E39+E37</f>
        <v>700000</v>
      </c>
      <c r="F36" s="28">
        <f>F39+F37</f>
        <v>-150000</v>
      </c>
      <c r="G36" s="28">
        <f>G39+G37</f>
        <v>550000</v>
      </c>
      <c r="H36" s="97"/>
    </row>
    <row r="37" spans="1:8" s="35" customFormat="1" ht="25.5" customHeight="1">
      <c r="A37" s="124"/>
      <c r="B37" s="92" t="s">
        <v>193</v>
      </c>
      <c r="C37" s="79"/>
      <c r="D37" s="38" t="s">
        <v>198</v>
      </c>
      <c r="E37" s="28">
        <f>E38</f>
        <v>625000</v>
      </c>
      <c r="F37" s="28">
        <f>F38</f>
        <v>-100000</v>
      </c>
      <c r="G37" s="28">
        <f>G38</f>
        <v>525000</v>
      </c>
      <c r="H37" s="97"/>
    </row>
    <row r="38" spans="1:8" s="35" customFormat="1" ht="58.5" customHeight="1">
      <c r="A38" s="124"/>
      <c r="B38" s="92"/>
      <c r="C38" s="81" t="s">
        <v>194</v>
      </c>
      <c r="D38" s="34" t="s">
        <v>199</v>
      </c>
      <c r="E38" s="2">
        <v>625000</v>
      </c>
      <c r="F38" s="2">
        <v>-100000</v>
      </c>
      <c r="G38" s="2">
        <f>E38+F38</f>
        <v>525000</v>
      </c>
      <c r="H38" s="97"/>
    </row>
    <row r="39" spans="1:8" s="35" customFormat="1" ht="36">
      <c r="A39" s="124"/>
      <c r="B39" s="78" t="s">
        <v>162</v>
      </c>
      <c r="C39" s="81"/>
      <c r="D39" s="34" t="s">
        <v>165</v>
      </c>
      <c r="E39" s="2">
        <f>E40</f>
        <v>75000</v>
      </c>
      <c r="F39" s="2">
        <f>F40</f>
        <v>-50000</v>
      </c>
      <c r="G39" s="2">
        <f>G40</f>
        <v>25000</v>
      </c>
      <c r="H39" s="97"/>
    </row>
    <row r="40" spans="1:8" s="35" customFormat="1" ht="12.75">
      <c r="A40" s="124"/>
      <c r="B40" s="78"/>
      <c r="C40" s="81" t="s">
        <v>163</v>
      </c>
      <c r="D40" s="34" t="s">
        <v>166</v>
      </c>
      <c r="E40" s="2">
        <v>75000</v>
      </c>
      <c r="F40" s="2">
        <v>-50000</v>
      </c>
      <c r="G40" s="2">
        <f>E40+F40</f>
        <v>25000</v>
      </c>
      <c r="H40" s="97"/>
    </row>
    <row r="41" spans="1:8" s="35" customFormat="1" ht="12.75">
      <c r="A41" s="124" t="s">
        <v>131</v>
      </c>
      <c r="B41" s="78"/>
      <c r="C41" s="79"/>
      <c r="D41" s="38" t="s">
        <v>137</v>
      </c>
      <c r="E41" s="28">
        <f>E42+E45</f>
        <v>150020</v>
      </c>
      <c r="F41" s="28">
        <f>F42+F45</f>
        <v>-35000</v>
      </c>
      <c r="G41" s="28">
        <f>G42+G45</f>
        <v>115020</v>
      </c>
      <c r="H41" s="97"/>
    </row>
    <row r="42" spans="1:8" s="35" customFormat="1" ht="12.75">
      <c r="A42" s="124"/>
      <c r="B42" s="128" t="s">
        <v>132</v>
      </c>
      <c r="C42" s="81"/>
      <c r="D42" s="34" t="s">
        <v>138</v>
      </c>
      <c r="E42" s="2">
        <f>E43+E44</f>
        <v>100000</v>
      </c>
      <c r="F42" s="2">
        <f>F43+F44</f>
        <v>15000</v>
      </c>
      <c r="G42" s="2">
        <f>G43+G44</f>
        <v>115000</v>
      </c>
      <c r="H42" s="97"/>
    </row>
    <row r="43" spans="1:8" s="35" customFormat="1" ht="12.75">
      <c r="A43" s="124"/>
      <c r="B43" s="124"/>
      <c r="C43" s="81" t="s">
        <v>39</v>
      </c>
      <c r="D43" s="34" t="s">
        <v>99</v>
      </c>
      <c r="E43" s="2">
        <v>30000</v>
      </c>
      <c r="F43" s="2">
        <v>5000</v>
      </c>
      <c r="G43" s="2">
        <f>E43+F43</f>
        <v>35000</v>
      </c>
      <c r="H43" s="97"/>
    </row>
    <row r="44" spans="1:8" s="35" customFormat="1" ht="12.75">
      <c r="A44" s="124"/>
      <c r="B44" s="125"/>
      <c r="C44" s="81" t="s">
        <v>7</v>
      </c>
      <c r="D44" s="34" t="s">
        <v>136</v>
      </c>
      <c r="E44" s="2">
        <v>70000</v>
      </c>
      <c r="F44" s="2">
        <v>10000</v>
      </c>
      <c r="G44" s="2">
        <f>E44+F44</f>
        <v>80000</v>
      </c>
      <c r="H44" s="97"/>
    </row>
    <row r="45" spans="1:8" s="35" customFormat="1" ht="12.75">
      <c r="A45" s="124"/>
      <c r="B45" s="128" t="s">
        <v>133</v>
      </c>
      <c r="C45" s="81"/>
      <c r="D45" s="34" t="s">
        <v>139</v>
      </c>
      <c r="E45" s="2">
        <f>E46</f>
        <v>50020</v>
      </c>
      <c r="F45" s="2">
        <f>F46</f>
        <v>-50000</v>
      </c>
      <c r="G45" s="2">
        <f>G46</f>
        <v>20</v>
      </c>
      <c r="H45" s="97"/>
    </row>
    <row r="46" spans="1:8" s="35" customFormat="1" ht="12.75">
      <c r="A46" s="125"/>
      <c r="B46" s="125"/>
      <c r="C46" s="81" t="s">
        <v>7</v>
      </c>
      <c r="D46" s="34" t="s">
        <v>43</v>
      </c>
      <c r="E46" s="2">
        <v>50020</v>
      </c>
      <c r="F46" s="2">
        <v>-50000</v>
      </c>
      <c r="G46" s="2">
        <f>E46+F46</f>
        <v>20</v>
      </c>
      <c r="H46" s="97"/>
    </row>
    <row r="47" spans="1:8" s="33" customFormat="1" ht="12.75">
      <c r="A47" s="119">
        <v>801</v>
      </c>
      <c r="B47" s="38"/>
      <c r="C47" s="79"/>
      <c r="D47" s="86" t="s">
        <v>42</v>
      </c>
      <c r="E47" s="87">
        <f>E75+E82+E87+E104+E48+E99+E101+E97</f>
        <v>5202486.3</v>
      </c>
      <c r="F47" s="87">
        <f>F75+F82+F87+F104+F48+F99+F101+F97</f>
        <v>-16000</v>
      </c>
      <c r="G47" s="87">
        <f>G75+G82+G87+G104+G48+G99+G101+G97</f>
        <v>5186486.3</v>
      </c>
      <c r="H47" s="87">
        <f>H49</f>
        <v>0</v>
      </c>
    </row>
    <row r="48" spans="1:8" s="33" customFormat="1" ht="12.75">
      <c r="A48" s="120"/>
      <c r="B48" s="119">
        <v>80101</v>
      </c>
      <c r="C48" s="79"/>
      <c r="D48" s="86" t="s">
        <v>147</v>
      </c>
      <c r="E48" s="87">
        <f>E49+E62+E63+E64+E65+E66+E67+E68+E69+E70+E73</f>
        <v>2656582.05</v>
      </c>
      <c r="F48" s="87">
        <f>F49+F62+F63+F64+F65+F66+F67+F68+F69+F70+F73</f>
        <v>-75035</v>
      </c>
      <c r="G48" s="87">
        <f>G49+G62+G63+G64+G65+G66+G67+G68+G69+G70+G73</f>
        <v>2581547.05</v>
      </c>
      <c r="H48" s="87"/>
    </row>
    <row r="49" spans="1:8" s="33" customFormat="1" ht="12.75">
      <c r="A49" s="120"/>
      <c r="B49" s="121"/>
      <c r="C49" s="79"/>
      <c r="D49" s="86" t="s">
        <v>111</v>
      </c>
      <c r="E49" s="87">
        <f>E50+E51+E52+E53+E54+E55+E56+E57+E58+E59+E60+E61</f>
        <v>106236.51</v>
      </c>
      <c r="F49" s="87">
        <f>F50+F51+F52+F53+F54+F55+F56+F57+F58+F59+F60+F61</f>
        <v>0</v>
      </c>
      <c r="G49" s="87">
        <f>G50+G51+G52+G53+G54+G55+G56+G57+G58+G59+G60+G61</f>
        <v>106236.51</v>
      </c>
      <c r="H49" s="87"/>
    </row>
    <row r="50" spans="1:8" s="35" customFormat="1" ht="12.75">
      <c r="A50" s="120"/>
      <c r="B50" s="121"/>
      <c r="C50" s="81" t="s">
        <v>95</v>
      </c>
      <c r="D50" s="80" t="s">
        <v>70</v>
      </c>
      <c r="E50" s="89">
        <v>48390.36</v>
      </c>
      <c r="F50" s="89">
        <v>-23595.28</v>
      </c>
      <c r="G50" s="89">
        <f>E50+F50</f>
        <v>24795.08</v>
      </c>
      <c r="H50" s="89"/>
    </row>
    <row r="51" spans="1:8" s="35" customFormat="1" ht="12.75">
      <c r="A51" s="120"/>
      <c r="B51" s="121"/>
      <c r="C51" s="81" t="s">
        <v>96</v>
      </c>
      <c r="D51" s="80" t="s">
        <v>70</v>
      </c>
      <c r="E51" s="89">
        <v>8174.21</v>
      </c>
      <c r="F51" s="89">
        <v>-3798.61</v>
      </c>
      <c r="G51" s="89">
        <f aca="true" t="shared" si="1" ref="G51:G69">E51+F51</f>
        <v>4375.6</v>
      </c>
      <c r="H51" s="89"/>
    </row>
    <row r="52" spans="1:8" s="35" customFormat="1" ht="12.75">
      <c r="A52" s="120"/>
      <c r="B52" s="121"/>
      <c r="C52" s="81" t="s">
        <v>112</v>
      </c>
      <c r="D52" s="80" t="s">
        <v>119</v>
      </c>
      <c r="E52" s="89">
        <v>556.37</v>
      </c>
      <c r="F52" s="89">
        <v>-5252.4</v>
      </c>
      <c r="G52" s="89">
        <f t="shared" si="1"/>
        <v>-4696.03</v>
      </c>
      <c r="H52" s="89"/>
    </row>
    <row r="53" spans="1:8" s="35" customFormat="1" ht="12.75">
      <c r="A53" s="120"/>
      <c r="B53" s="121"/>
      <c r="C53" s="81" t="s">
        <v>113</v>
      </c>
      <c r="D53" s="80" t="s">
        <v>119</v>
      </c>
      <c r="E53" s="89">
        <v>1780.77</v>
      </c>
      <c r="F53" s="89">
        <v>-844.77</v>
      </c>
      <c r="G53" s="89">
        <f t="shared" si="1"/>
        <v>936</v>
      </c>
      <c r="H53" s="89"/>
    </row>
    <row r="54" spans="1:8" s="35" customFormat="1" ht="12.75">
      <c r="A54" s="120"/>
      <c r="B54" s="121"/>
      <c r="C54" s="81" t="s">
        <v>114</v>
      </c>
      <c r="D54" s="80" t="s">
        <v>120</v>
      </c>
      <c r="E54" s="89">
        <v>1548.27</v>
      </c>
      <c r="F54" s="89">
        <v>-792.32</v>
      </c>
      <c r="G54" s="89">
        <f t="shared" si="1"/>
        <v>755.9499999999999</v>
      </c>
      <c r="H54" s="89"/>
    </row>
    <row r="55" spans="1:8" s="35" customFormat="1" ht="12.75">
      <c r="A55" s="120"/>
      <c r="B55" s="121"/>
      <c r="C55" s="81" t="s">
        <v>115</v>
      </c>
      <c r="D55" s="80" t="s">
        <v>120</v>
      </c>
      <c r="E55" s="89">
        <v>250.02</v>
      </c>
      <c r="F55" s="89">
        <v>-116.62</v>
      </c>
      <c r="G55" s="89">
        <f t="shared" si="1"/>
        <v>133.4</v>
      </c>
      <c r="H55" s="89"/>
    </row>
    <row r="56" spans="1:8" s="35" customFormat="1" ht="12.75">
      <c r="A56" s="120"/>
      <c r="B56" s="121"/>
      <c r="C56" s="81" t="s">
        <v>97</v>
      </c>
      <c r="D56" s="80" t="s">
        <v>99</v>
      </c>
      <c r="E56" s="89">
        <v>3000</v>
      </c>
      <c r="F56" s="89">
        <v>-2000</v>
      </c>
      <c r="G56" s="89">
        <f t="shared" si="1"/>
        <v>1000</v>
      </c>
      <c r="H56" s="89"/>
    </row>
    <row r="57" spans="1:8" s="35" customFormat="1" ht="12.75">
      <c r="A57" s="120"/>
      <c r="B57" s="121"/>
      <c r="C57" s="81" t="s">
        <v>98</v>
      </c>
      <c r="D57" s="80" t="s">
        <v>99</v>
      </c>
      <c r="E57" s="89">
        <v>4245</v>
      </c>
      <c r="F57" s="89">
        <v>-1245</v>
      </c>
      <c r="G57" s="89">
        <f t="shared" si="1"/>
        <v>3000</v>
      </c>
      <c r="H57" s="89"/>
    </row>
    <row r="58" spans="1:8" s="35" customFormat="1" ht="12.75">
      <c r="A58" s="120"/>
      <c r="B58" s="121"/>
      <c r="C58" s="81" t="s">
        <v>116</v>
      </c>
      <c r="D58" s="80" t="s">
        <v>43</v>
      </c>
      <c r="E58" s="89">
        <v>4000.53</v>
      </c>
      <c r="F58" s="89">
        <v>722.55</v>
      </c>
      <c r="G58" s="89">
        <f t="shared" si="1"/>
        <v>4723.08</v>
      </c>
      <c r="H58" s="89"/>
    </row>
    <row r="59" spans="1:8" s="35" customFormat="1" ht="12.75">
      <c r="A59" s="120"/>
      <c r="B59" s="121"/>
      <c r="C59" s="81" t="s">
        <v>117</v>
      </c>
      <c r="D59" s="80" t="s">
        <v>43</v>
      </c>
      <c r="E59" s="89">
        <v>705.98</v>
      </c>
      <c r="F59" s="89">
        <v>127.51</v>
      </c>
      <c r="G59" s="89">
        <f t="shared" si="1"/>
        <v>833.49</v>
      </c>
      <c r="H59" s="89"/>
    </row>
    <row r="60" spans="1:8" s="35" customFormat="1" ht="12.75">
      <c r="A60" s="120"/>
      <c r="B60" s="121"/>
      <c r="C60" s="81" t="s">
        <v>118</v>
      </c>
      <c r="D60" s="80" t="s">
        <v>44</v>
      </c>
      <c r="E60" s="89">
        <v>28755.5</v>
      </c>
      <c r="F60" s="89">
        <v>30917.45</v>
      </c>
      <c r="G60" s="89">
        <f t="shared" si="1"/>
        <v>59672.95</v>
      </c>
      <c r="H60" s="89"/>
    </row>
    <row r="61" spans="1:8" s="35" customFormat="1" ht="12.75">
      <c r="A61" s="120"/>
      <c r="B61" s="121"/>
      <c r="C61" s="81" t="s">
        <v>45</v>
      </c>
      <c r="D61" s="80" t="s">
        <v>44</v>
      </c>
      <c r="E61" s="89">
        <v>4829.5</v>
      </c>
      <c r="F61" s="89">
        <v>5877.49</v>
      </c>
      <c r="G61" s="89">
        <f t="shared" si="1"/>
        <v>10706.99</v>
      </c>
      <c r="H61" s="89"/>
    </row>
    <row r="62" spans="1:8" s="35" customFormat="1" ht="12.75">
      <c r="A62" s="121"/>
      <c r="B62" s="121"/>
      <c r="C62" s="88" t="s">
        <v>148</v>
      </c>
      <c r="D62" s="80" t="s">
        <v>150</v>
      </c>
      <c r="E62" s="89">
        <v>843695.28</v>
      </c>
      <c r="F62" s="89">
        <v>-32000</v>
      </c>
      <c r="G62" s="89">
        <f t="shared" si="1"/>
        <v>811695.28</v>
      </c>
      <c r="H62" s="110"/>
    </row>
    <row r="63" spans="1:8" s="35" customFormat="1" ht="12.75">
      <c r="A63" s="121"/>
      <c r="B63" s="121"/>
      <c r="C63" s="88" t="s">
        <v>69</v>
      </c>
      <c r="D63" s="80" t="s">
        <v>70</v>
      </c>
      <c r="E63" s="89">
        <v>1412235</v>
      </c>
      <c r="F63" s="89">
        <v>-130035</v>
      </c>
      <c r="G63" s="89">
        <f t="shared" si="1"/>
        <v>1282200</v>
      </c>
      <c r="H63" s="110"/>
    </row>
    <row r="64" spans="1:8" s="35" customFormat="1" ht="12.75">
      <c r="A64" s="121"/>
      <c r="B64" s="121"/>
      <c r="C64" s="88" t="s">
        <v>39</v>
      </c>
      <c r="D64" s="80" t="s">
        <v>99</v>
      </c>
      <c r="E64" s="89">
        <v>7000</v>
      </c>
      <c r="F64" s="89">
        <v>2000</v>
      </c>
      <c r="G64" s="89">
        <f t="shared" si="1"/>
        <v>9000</v>
      </c>
      <c r="H64" s="110"/>
    </row>
    <row r="65" spans="1:8" s="35" customFormat="1" ht="12.75">
      <c r="A65" s="121"/>
      <c r="B65" s="121"/>
      <c r="C65" s="88" t="s">
        <v>7</v>
      </c>
      <c r="D65" s="80" t="s">
        <v>43</v>
      </c>
      <c r="E65" s="89">
        <v>130000</v>
      </c>
      <c r="F65" s="89">
        <v>-10000</v>
      </c>
      <c r="G65" s="89">
        <f t="shared" si="1"/>
        <v>120000</v>
      </c>
      <c r="H65" s="110"/>
    </row>
    <row r="66" spans="1:8" s="35" customFormat="1" ht="12.75">
      <c r="A66" s="121"/>
      <c r="B66" s="121"/>
      <c r="C66" s="88" t="s">
        <v>149</v>
      </c>
      <c r="D66" s="80" t="s">
        <v>151</v>
      </c>
      <c r="E66" s="89">
        <v>12399.26</v>
      </c>
      <c r="F66" s="89">
        <v>8000</v>
      </c>
      <c r="G66" s="89">
        <f t="shared" si="1"/>
        <v>20399.260000000002</v>
      </c>
      <c r="H66" s="110"/>
    </row>
    <row r="67" spans="1:8" s="35" customFormat="1" ht="24">
      <c r="A67" s="121"/>
      <c r="B67" s="121"/>
      <c r="C67" s="88" t="s">
        <v>127</v>
      </c>
      <c r="D67" s="80" t="s">
        <v>152</v>
      </c>
      <c r="E67" s="89">
        <v>4300</v>
      </c>
      <c r="F67" s="89">
        <v>-1000</v>
      </c>
      <c r="G67" s="89">
        <f t="shared" si="1"/>
        <v>3300</v>
      </c>
      <c r="H67" s="110"/>
    </row>
    <row r="68" spans="1:8" s="35" customFormat="1" ht="12.75">
      <c r="A68" s="121"/>
      <c r="B68" s="121"/>
      <c r="C68" s="88" t="s">
        <v>88</v>
      </c>
      <c r="D68" s="80" t="s">
        <v>144</v>
      </c>
      <c r="E68" s="89">
        <v>2600</v>
      </c>
      <c r="F68" s="89">
        <v>1000</v>
      </c>
      <c r="G68" s="89">
        <f t="shared" si="1"/>
        <v>3600</v>
      </c>
      <c r="H68" s="110"/>
    </row>
    <row r="69" spans="1:8" s="35" customFormat="1" ht="12.75">
      <c r="A69" s="121"/>
      <c r="B69" s="122"/>
      <c r="C69" s="88" t="s">
        <v>156</v>
      </c>
      <c r="D69" s="80" t="s">
        <v>168</v>
      </c>
      <c r="E69" s="89">
        <v>68116</v>
      </c>
      <c r="F69" s="89">
        <v>3000</v>
      </c>
      <c r="G69" s="89">
        <f t="shared" si="1"/>
        <v>71116</v>
      </c>
      <c r="H69" s="110"/>
    </row>
    <row r="70" spans="1:8" s="35" customFormat="1" ht="12.75">
      <c r="A70" s="121"/>
      <c r="B70" s="112"/>
      <c r="C70" s="88" t="s">
        <v>182</v>
      </c>
      <c r="D70" s="80" t="s">
        <v>62</v>
      </c>
      <c r="E70" s="89">
        <f>E71+E72</f>
        <v>70000</v>
      </c>
      <c r="F70" s="89">
        <f>F71+F72</f>
        <v>53000</v>
      </c>
      <c r="G70" s="89">
        <f>G71+G72</f>
        <v>123000</v>
      </c>
      <c r="H70" s="110"/>
    </row>
    <row r="71" spans="1:8" s="35" customFormat="1" ht="12.75">
      <c r="A71" s="121"/>
      <c r="B71" s="112"/>
      <c r="C71" s="88"/>
      <c r="D71" s="80" t="s">
        <v>188</v>
      </c>
      <c r="E71" s="89">
        <v>70000</v>
      </c>
      <c r="F71" s="89">
        <v>50000</v>
      </c>
      <c r="G71" s="89">
        <f>E71+F71</f>
        <v>120000</v>
      </c>
      <c r="H71" s="110"/>
    </row>
    <row r="72" spans="1:8" s="35" customFormat="1" ht="12.75">
      <c r="A72" s="121"/>
      <c r="B72" s="112"/>
      <c r="C72" s="88"/>
      <c r="D72" s="80" t="s">
        <v>189</v>
      </c>
      <c r="E72" s="89"/>
      <c r="F72" s="89">
        <v>3000</v>
      </c>
      <c r="G72" s="89">
        <f>E72+F72</f>
        <v>3000</v>
      </c>
      <c r="H72" s="110"/>
    </row>
    <row r="73" spans="1:8" s="35" customFormat="1" ht="12.75">
      <c r="A73" s="121"/>
      <c r="B73" s="112"/>
      <c r="C73" s="88" t="s">
        <v>177</v>
      </c>
      <c r="D73" s="80" t="s">
        <v>184</v>
      </c>
      <c r="E73" s="89">
        <f>E74</f>
        <v>0</v>
      </c>
      <c r="F73" s="89">
        <f>F74</f>
        <v>31000</v>
      </c>
      <c r="G73" s="89">
        <f>G74</f>
        <v>31000</v>
      </c>
      <c r="H73" s="110"/>
    </row>
    <row r="74" spans="1:8" s="35" customFormat="1" ht="12.75">
      <c r="A74" s="121"/>
      <c r="B74" s="112"/>
      <c r="C74" s="88"/>
      <c r="D74" s="80" t="s">
        <v>189</v>
      </c>
      <c r="E74" s="89"/>
      <c r="F74" s="89">
        <v>31000</v>
      </c>
      <c r="G74" s="89">
        <f>E74+F74</f>
        <v>31000</v>
      </c>
      <c r="H74" s="110"/>
    </row>
    <row r="75" spans="1:8" s="35" customFormat="1" ht="12.75">
      <c r="A75" s="121"/>
      <c r="B75" s="119">
        <v>80104</v>
      </c>
      <c r="C75" s="90"/>
      <c r="D75" s="86" t="s">
        <v>80</v>
      </c>
      <c r="E75" s="87">
        <f>E76+E77+E78+E79+E80+E81</f>
        <v>437048.25</v>
      </c>
      <c r="F75" s="87">
        <f>F76+F77+F78+F79+F80+F81</f>
        <v>73129</v>
      </c>
      <c r="G75" s="87">
        <f>G76+G77+G78+G79+G80+G81</f>
        <v>510177.25</v>
      </c>
      <c r="H75" s="110"/>
    </row>
    <row r="76" spans="1:8" s="35" customFormat="1" ht="12.75">
      <c r="A76" s="121"/>
      <c r="B76" s="121"/>
      <c r="C76" s="88" t="s">
        <v>148</v>
      </c>
      <c r="D76" s="80" t="s">
        <v>150</v>
      </c>
      <c r="E76" s="89">
        <v>87194.25</v>
      </c>
      <c r="F76" s="89">
        <v>106218</v>
      </c>
      <c r="G76" s="89">
        <f aca="true" t="shared" si="2" ref="G76:G81">E76+F76</f>
        <v>193412.25</v>
      </c>
      <c r="H76" s="110"/>
    </row>
    <row r="77" spans="1:8" s="35" customFormat="1" ht="12.75">
      <c r="A77" s="121"/>
      <c r="B77" s="121"/>
      <c r="C77" s="88" t="s">
        <v>145</v>
      </c>
      <c r="D77" s="80" t="s">
        <v>153</v>
      </c>
      <c r="E77" s="89">
        <v>18870</v>
      </c>
      <c r="F77" s="89">
        <v>-2470</v>
      </c>
      <c r="G77" s="89">
        <f t="shared" si="2"/>
        <v>16400</v>
      </c>
      <c r="H77" s="110"/>
    </row>
    <row r="78" spans="1:8" s="35" customFormat="1" ht="12.75">
      <c r="A78" s="121"/>
      <c r="B78" s="121"/>
      <c r="C78" s="88" t="s">
        <v>69</v>
      </c>
      <c r="D78" s="80" t="s">
        <v>70</v>
      </c>
      <c r="E78" s="89">
        <v>257179</v>
      </c>
      <c r="F78" s="89">
        <v>-26619</v>
      </c>
      <c r="G78" s="89">
        <f t="shared" si="2"/>
        <v>230560</v>
      </c>
      <c r="H78" s="110"/>
    </row>
    <row r="79" spans="1:8" s="35" customFormat="1" ht="12.75">
      <c r="A79" s="121"/>
      <c r="B79" s="121"/>
      <c r="C79" s="88" t="s">
        <v>85</v>
      </c>
      <c r="D79" s="80" t="s">
        <v>135</v>
      </c>
      <c r="E79" s="89">
        <v>50935</v>
      </c>
      <c r="F79" s="89">
        <v>-4000</v>
      </c>
      <c r="G79" s="89">
        <f t="shared" si="2"/>
        <v>46935</v>
      </c>
      <c r="H79" s="110"/>
    </row>
    <row r="80" spans="1:8" s="35" customFormat="1" ht="12.75">
      <c r="A80" s="121"/>
      <c r="B80" s="121"/>
      <c r="C80" s="88" t="s">
        <v>7</v>
      </c>
      <c r="D80" s="80" t="s">
        <v>43</v>
      </c>
      <c r="E80" s="89">
        <v>18470</v>
      </c>
      <c r="F80" s="89">
        <v>-5000</v>
      </c>
      <c r="G80" s="89">
        <f t="shared" si="2"/>
        <v>13470</v>
      </c>
      <c r="H80" s="110"/>
    </row>
    <row r="81" spans="1:8" s="35" customFormat="1" ht="12.75">
      <c r="A81" s="121"/>
      <c r="B81" s="122"/>
      <c r="C81" s="88" t="s">
        <v>76</v>
      </c>
      <c r="D81" s="80" t="s">
        <v>140</v>
      </c>
      <c r="E81" s="89">
        <v>4400</v>
      </c>
      <c r="F81" s="89">
        <v>5000</v>
      </c>
      <c r="G81" s="89">
        <f t="shared" si="2"/>
        <v>9400</v>
      </c>
      <c r="H81" s="110"/>
    </row>
    <row r="82" spans="1:8" s="35" customFormat="1" ht="12.75">
      <c r="A82" s="121"/>
      <c r="B82" s="119">
        <v>80110</v>
      </c>
      <c r="C82" s="90"/>
      <c r="D82" s="86" t="s">
        <v>154</v>
      </c>
      <c r="E82" s="87">
        <f>E83+E84+E85+E86</f>
        <v>1310160</v>
      </c>
      <c r="F82" s="87">
        <f>F83+F84+F85+F86</f>
        <v>0</v>
      </c>
      <c r="G82" s="87">
        <f>G83+G84+G85+G86</f>
        <v>1310160</v>
      </c>
      <c r="H82" s="110"/>
    </row>
    <row r="83" spans="1:8" s="35" customFormat="1" ht="12.75">
      <c r="A83" s="121"/>
      <c r="B83" s="120"/>
      <c r="C83" s="88" t="s">
        <v>69</v>
      </c>
      <c r="D83" s="80" t="s">
        <v>70</v>
      </c>
      <c r="E83" s="89">
        <v>1245000</v>
      </c>
      <c r="F83" s="89">
        <v>-5000</v>
      </c>
      <c r="G83" s="89">
        <f>E83+F83</f>
        <v>1240000</v>
      </c>
      <c r="H83" s="110"/>
    </row>
    <row r="84" spans="1:8" s="35" customFormat="1" ht="12.75">
      <c r="A84" s="121"/>
      <c r="B84" s="121"/>
      <c r="C84" s="88" t="s">
        <v>59</v>
      </c>
      <c r="D84" s="80" t="s">
        <v>142</v>
      </c>
      <c r="E84" s="89">
        <v>1000</v>
      </c>
      <c r="F84" s="89">
        <v>700</v>
      </c>
      <c r="G84" s="89">
        <f>E84+F84</f>
        <v>1700</v>
      </c>
      <c r="H84" s="110"/>
    </row>
    <row r="85" spans="1:8" s="35" customFormat="1" ht="12.75">
      <c r="A85" s="121"/>
      <c r="B85" s="112"/>
      <c r="C85" s="88" t="s">
        <v>169</v>
      </c>
      <c r="D85" s="80" t="s">
        <v>171</v>
      </c>
      <c r="E85" s="89">
        <v>2160</v>
      </c>
      <c r="F85" s="89">
        <v>-700</v>
      </c>
      <c r="G85" s="89">
        <f>E85+F85</f>
        <v>1460</v>
      </c>
      <c r="H85" s="110"/>
    </row>
    <row r="86" spans="1:8" s="35" customFormat="1" ht="12.75">
      <c r="A86" s="121"/>
      <c r="B86" s="112"/>
      <c r="C86" s="88" t="s">
        <v>156</v>
      </c>
      <c r="D86" s="80" t="s">
        <v>168</v>
      </c>
      <c r="E86" s="89">
        <v>62000</v>
      </c>
      <c r="F86" s="89">
        <v>5000</v>
      </c>
      <c r="G86" s="89">
        <f>E86+F86</f>
        <v>67000</v>
      </c>
      <c r="H86" s="110"/>
    </row>
    <row r="87" spans="1:8" s="35" customFormat="1" ht="12.75">
      <c r="A87" s="121"/>
      <c r="B87" s="119">
        <v>80113</v>
      </c>
      <c r="C87" s="90"/>
      <c r="D87" s="86" t="s">
        <v>155</v>
      </c>
      <c r="E87" s="87">
        <f>E88+E89+E90+E91+E92+E93+E94+E95+E96</f>
        <v>605245</v>
      </c>
      <c r="F87" s="87">
        <f>F88+F89+F90+F91+F92+F93+F94+F95+F96</f>
        <v>0</v>
      </c>
      <c r="G87" s="87">
        <f>G88+G89+G90+G91+G92+G93+G94+G95+G96</f>
        <v>605245</v>
      </c>
      <c r="H87" s="110"/>
    </row>
    <row r="88" spans="1:8" s="35" customFormat="1" ht="12.75">
      <c r="A88" s="121"/>
      <c r="B88" s="121"/>
      <c r="C88" s="88" t="s">
        <v>145</v>
      </c>
      <c r="D88" s="80" t="s">
        <v>153</v>
      </c>
      <c r="E88" s="89">
        <v>500</v>
      </c>
      <c r="F88" s="89">
        <v>-400</v>
      </c>
      <c r="G88" s="89">
        <f>E88+F88</f>
        <v>100</v>
      </c>
      <c r="H88" s="110"/>
    </row>
    <row r="89" spans="1:8" s="35" customFormat="1" ht="12.75">
      <c r="A89" s="121"/>
      <c r="B89" s="121"/>
      <c r="C89" s="88" t="s">
        <v>69</v>
      </c>
      <c r="D89" s="80" t="s">
        <v>70</v>
      </c>
      <c r="E89" s="89">
        <v>38000</v>
      </c>
      <c r="F89" s="89">
        <v>-14500</v>
      </c>
      <c r="G89" s="89">
        <f aca="true" t="shared" si="3" ref="G89:G96">E89+F89</f>
        <v>23500</v>
      </c>
      <c r="H89" s="110"/>
    </row>
    <row r="90" spans="1:8" s="35" customFormat="1" ht="12.75">
      <c r="A90" s="121"/>
      <c r="B90" s="121"/>
      <c r="C90" s="88" t="s">
        <v>85</v>
      </c>
      <c r="D90" s="80" t="s">
        <v>135</v>
      </c>
      <c r="E90" s="89">
        <v>9000</v>
      </c>
      <c r="F90" s="89">
        <v>-2850</v>
      </c>
      <c r="G90" s="89">
        <f t="shared" si="3"/>
        <v>6150</v>
      </c>
      <c r="H90" s="110"/>
    </row>
    <row r="91" spans="1:8" s="35" customFormat="1" ht="12.75">
      <c r="A91" s="121"/>
      <c r="B91" s="121"/>
      <c r="C91" s="88" t="s">
        <v>124</v>
      </c>
      <c r="D91" s="80" t="s">
        <v>120</v>
      </c>
      <c r="E91" s="89">
        <v>1365</v>
      </c>
      <c r="F91" s="89">
        <v>-545</v>
      </c>
      <c r="G91" s="89">
        <f t="shared" si="3"/>
        <v>820</v>
      </c>
      <c r="H91" s="110"/>
    </row>
    <row r="92" spans="1:8" s="35" customFormat="1" ht="12.75">
      <c r="A92" s="121"/>
      <c r="B92" s="121"/>
      <c r="C92" s="88" t="s">
        <v>39</v>
      </c>
      <c r="D92" s="80" t="s">
        <v>99</v>
      </c>
      <c r="E92" s="89">
        <v>10080</v>
      </c>
      <c r="F92" s="89">
        <v>-1780</v>
      </c>
      <c r="G92" s="89">
        <f t="shared" si="3"/>
        <v>8300</v>
      </c>
      <c r="H92" s="110"/>
    </row>
    <row r="93" spans="1:8" s="35" customFormat="1" ht="12.75">
      <c r="A93" s="121"/>
      <c r="B93" s="121"/>
      <c r="C93" s="88" t="s">
        <v>7</v>
      </c>
      <c r="D93" s="80" t="s">
        <v>43</v>
      </c>
      <c r="E93" s="89">
        <v>40000</v>
      </c>
      <c r="F93" s="89">
        <v>-13000</v>
      </c>
      <c r="G93" s="89">
        <f t="shared" si="3"/>
        <v>27000</v>
      </c>
      <c r="H93" s="110"/>
    </row>
    <row r="94" spans="1:8" s="35" customFormat="1" ht="12.75">
      <c r="A94" s="121"/>
      <c r="B94" s="121"/>
      <c r="C94" s="88" t="s">
        <v>91</v>
      </c>
      <c r="D94" s="80" t="s">
        <v>141</v>
      </c>
      <c r="E94" s="89">
        <v>3000</v>
      </c>
      <c r="F94" s="89">
        <v>-1700</v>
      </c>
      <c r="G94" s="89">
        <f t="shared" si="3"/>
        <v>1300</v>
      </c>
      <c r="H94" s="110"/>
    </row>
    <row r="95" spans="1:8" s="35" customFormat="1" ht="12.75">
      <c r="A95" s="121"/>
      <c r="B95" s="121"/>
      <c r="C95" s="88" t="s">
        <v>40</v>
      </c>
      <c r="D95" s="80" t="s">
        <v>44</v>
      </c>
      <c r="E95" s="89">
        <v>501000</v>
      </c>
      <c r="F95" s="89">
        <v>36345</v>
      </c>
      <c r="G95" s="89">
        <f t="shared" si="3"/>
        <v>537345</v>
      </c>
      <c r="H95" s="110"/>
    </row>
    <row r="96" spans="1:8" s="35" customFormat="1" ht="12.75">
      <c r="A96" s="121"/>
      <c r="B96" s="122"/>
      <c r="C96" s="88" t="s">
        <v>156</v>
      </c>
      <c r="D96" s="80" t="s">
        <v>157</v>
      </c>
      <c r="E96" s="89">
        <v>2300</v>
      </c>
      <c r="F96" s="89">
        <v>-1570</v>
      </c>
      <c r="G96" s="89">
        <f t="shared" si="3"/>
        <v>730</v>
      </c>
      <c r="H96" s="110"/>
    </row>
    <row r="97" spans="1:8" s="35" customFormat="1" ht="24">
      <c r="A97" s="121"/>
      <c r="B97" s="112">
        <v>80114</v>
      </c>
      <c r="C97" s="88"/>
      <c r="D97" s="80" t="s">
        <v>200</v>
      </c>
      <c r="E97" s="89">
        <f>E98</f>
        <v>0</v>
      </c>
      <c r="F97" s="89">
        <f>F98</f>
        <v>14500</v>
      </c>
      <c r="G97" s="89">
        <f>G98</f>
        <v>14500</v>
      </c>
      <c r="H97" s="110"/>
    </row>
    <row r="98" spans="1:8" s="35" customFormat="1" ht="12.75">
      <c r="A98" s="121"/>
      <c r="B98" s="112"/>
      <c r="C98" s="88" t="s">
        <v>69</v>
      </c>
      <c r="D98" s="80" t="s">
        <v>70</v>
      </c>
      <c r="E98" s="89"/>
      <c r="F98" s="89">
        <v>14500</v>
      </c>
      <c r="G98" s="89">
        <f>E98+F98</f>
        <v>14500</v>
      </c>
      <c r="H98" s="110"/>
    </row>
    <row r="99" spans="1:8" s="35" customFormat="1" ht="12.75">
      <c r="A99" s="121"/>
      <c r="B99" s="129">
        <v>80120</v>
      </c>
      <c r="C99" s="88"/>
      <c r="D99" s="80" t="s">
        <v>172</v>
      </c>
      <c r="E99" s="89">
        <f>E100</f>
        <v>18854</v>
      </c>
      <c r="F99" s="89">
        <f>F100</f>
        <v>400</v>
      </c>
      <c r="G99" s="89">
        <f>G100</f>
        <v>19254</v>
      </c>
      <c r="H99" s="110"/>
    </row>
    <row r="100" spans="1:8" s="35" customFormat="1" ht="12.75">
      <c r="A100" s="121"/>
      <c r="B100" s="122"/>
      <c r="C100" s="88" t="s">
        <v>156</v>
      </c>
      <c r="D100" s="80" t="s">
        <v>168</v>
      </c>
      <c r="E100" s="89">
        <v>18854</v>
      </c>
      <c r="F100" s="89">
        <v>400</v>
      </c>
      <c r="G100" s="89">
        <f>E100+F100</f>
        <v>19254</v>
      </c>
      <c r="H100" s="110"/>
    </row>
    <row r="101" spans="1:8" s="35" customFormat="1" ht="12.75">
      <c r="A101" s="121"/>
      <c r="B101" s="129">
        <v>80130</v>
      </c>
      <c r="C101" s="88"/>
      <c r="D101" s="80" t="s">
        <v>173</v>
      </c>
      <c r="E101" s="89">
        <f>E102+E103</f>
        <v>99212</v>
      </c>
      <c r="F101" s="89">
        <f>F102+F103</f>
        <v>-400</v>
      </c>
      <c r="G101" s="89">
        <f>G102+G103</f>
        <v>98812</v>
      </c>
      <c r="H101" s="110"/>
    </row>
    <row r="102" spans="1:8" s="35" customFormat="1" ht="12.75">
      <c r="A102" s="121"/>
      <c r="B102" s="121"/>
      <c r="C102" s="88" t="s">
        <v>7</v>
      </c>
      <c r="D102" s="80" t="s">
        <v>43</v>
      </c>
      <c r="E102" s="89">
        <v>91100</v>
      </c>
      <c r="F102" s="89">
        <v>-1000</v>
      </c>
      <c r="G102" s="89">
        <f>E102+F102</f>
        <v>90100</v>
      </c>
      <c r="H102" s="110"/>
    </row>
    <row r="103" spans="1:8" s="35" customFormat="1" ht="12.75">
      <c r="A103" s="121"/>
      <c r="B103" s="122"/>
      <c r="C103" s="88" t="s">
        <v>156</v>
      </c>
      <c r="D103" s="80" t="s">
        <v>168</v>
      </c>
      <c r="E103" s="89">
        <v>8112</v>
      </c>
      <c r="F103" s="89">
        <v>600</v>
      </c>
      <c r="G103" s="89">
        <f>E103+F103</f>
        <v>8712</v>
      </c>
      <c r="H103" s="110"/>
    </row>
    <row r="104" spans="1:8" s="35" customFormat="1" ht="12.75">
      <c r="A104" s="121"/>
      <c r="B104" s="119">
        <v>80148</v>
      </c>
      <c r="C104" s="90"/>
      <c r="D104" s="86" t="s">
        <v>158</v>
      </c>
      <c r="E104" s="87">
        <f>E105+E106+E107+E108+E109+E110+E111+E112+E113</f>
        <v>75385</v>
      </c>
      <c r="F104" s="87">
        <f>F105+F106+F107+F108+F109+F110+F111+F112+F113</f>
        <v>-28594</v>
      </c>
      <c r="G104" s="87">
        <f>G105+G106+G107+G108+G109+G110+G111+G112+G113</f>
        <v>46791</v>
      </c>
      <c r="H104" s="110"/>
    </row>
    <row r="105" spans="1:8" s="35" customFormat="1" ht="12.75">
      <c r="A105" s="121"/>
      <c r="B105" s="121"/>
      <c r="C105" s="88" t="s">
        <v>145</v>
      </c>
      <c r="D105" s="80" t="s">
        <v>153</v>
      </c>
      <c r="E105" s="89">
        <v>600</v>
      </c>
      <c r="F105" s="89">
        <v>-429</v>
      </c>
      <c r="G105" s="89">
        <f>E105+F105</f>
        <v>171</v>
      </c>
      <c r="H105" s="110"/>
    </row>
    <row r="106" spans="1:8" s="35" customFormat="1" ht="12.75">
      <c r="A106" s="121"/>
      <c r="B106" s="121"/>
      <c r="C106" s="88" t="s">
        <v>69</v>
      </c>
      <c r="D106" s="80" t="s">
        <v>70</v>
      </c>
      <c r="E106" s="89">
        <v>50440</v>
      </c>
      <c r="F106" s="89">
        <v>-18600</v>
      </c>
      <c r="G106" s="89">
        <f aca="true" t="shared" si="4" ref="G106:G113">E106+F106</f>
        <v>31840</v>
      </c>
      <c r="H106" s="110"/>
    </row>
    <row r="107" spans="1:8" s="35" customFormat="1" ht="12.75">
      <c r="A107" s="121"/>
      <c r="B107" s="121"/>
      <c r="C107" s="88" t="s">
        <v>159</v>
      </c>
      <c r="D107" s="80" t="s">
        <v>160</v>
      </c>
      <c r="E107" s="89">
        <v>4500</v>
      </c>
      <c r="F107" s="89">
        <v>-499</v>
      </c>
      <c r="G107" s="89">
        <f t="shared" si="4"/>
        <v>4001</v>
      </c>
      <c r="H107" s="110"/>
    </row>
    <row r="108" spans="1:8" s="35" customFormat="1" ht="12.75">
      <c r="A108" s="121"/>
      <c r="B108" s="121"/>
      <c r="C108" s="88" t="s">
        <v>85</v>
      </c>
      <c r="D108" s="80" t="s">
        <v>135</v>
      </c>
      <c r="E108" s="89">
        <v>9445</v>
      </c>
      <c r="F108" s="89">
        <v>-2758</v>
      </c>
      <c r="G108" s="89">
        <f t="shared" si="4"/>
        <v>6687</v>
      </c>
      <c r="H108" s="110"/>
    </row>
    <row r="109" spans="1:8" s="35" customFormat="1" ht="12.75">
      <c r="A109" s="121"/>
      <c r="B109" s="121"/>
      <c r="C109" s="88" t="s">
        <v>124</v>
      </c>
      <c r="D109" s="80" t="s">
        <v>120</v>
      </c>
      <c r="E109" s="89">
        <v>100</v>
      </c>
      <c r="F109" s="89">
        <v>-100</v>
      </c>
      <c r="G109" s="89">
        <f t="shared" si="4"/>
        <v>0</v>
      </c>
      <c r="H109" s="110"/>
    </row>
    <row r="110" spans="1:8" s="35" customFormat="1" ht="12.75">
      <c r="A110" s="121"/>
      <c r="B110" s="121"/>
      <c r="C110" s="88" t="s">
        <v>7</v>
      </c>
      <c r="D110" s="80" t="s">
        <v>43</v>
      </c>
      <c r="E110" s="89">
        <v>3000</v>
      </c>
      <c r="F110" s="89">
        <v>-2170</v>
      </c>
      <c r="G110" s="89">
        <f t="shared" si="4"/>
        <v>830</v>
      </c>
      <c r="H110" s="110"/>
    </row>
    <row r="111" spans="1:8" s="35" customFormat="1" ht="12.75">
      <c r="A111" s="121"/>
      <c r="B111" s="121"/>
      <c r="C111" s="88" t="s">
        <v>76</v>
      </c>
      <c r="D111" s="80" t="s">
        <v>140</v>
      </c>
      <c r="E111" s="89">
        <v>4000</v>
      </c>
      <c r="F111" s="89">
        <v>-2288</v>
      </c>
      <c r="G111" s="89">
        <f t="shared" si="4"/>
        <v>1712</v>
      </c>
      <c r="H111" s="110"/>
    </row>
    <row r="112" spans="1:8" s="35" customFormat="1" ht="12.75">
      <c r="A112" s="121"/>
      <c r="B112" s="121"/>
      <c r="C112" s="88" t="s">
        <v>40</v>
      </c>
      <c r="D112" s="80" t="s">
        <v>44</v>
      </c>
      <c r="E112" s="89">
        <v>1000</v>
      </c>
      <c r="F112" s="89">
        <v>-1000</v>
      </c>
      <c r="G112" s="89">
        <f t="shared" si="4"/>
        <v>0</v>
      </c>
      <c r="H112" s="110"/>
    </row>
    <row r="113" spans="1:8" s="35" customFormat="1" ht="12.75">
      <c r="A113" s="122"/>
      <c r="B113" s="122"/>
      <c r="C113" s="88" t="s">
        <v>156</v>
      </c>
      <c r="D113" s="80" t="s">
        <v>157</v>
      </c>
      <c r="E113" s="89">
        <v>2300</v>
      </c>
      <c r="F113" s="89">
        <v>-750</v>
      </c>
      <c r="G113" s="89">
        <f t="shared" si="4"/>
        <v>1550</v>
      </c>
      <c r="H113" s="110"/>
    </row>
    <row r="114" spans="1:8" s="33" customFormat="1" ht="12.75">
      <c r="A114" s="119">
        <v>852</v>
      </c>
      <c r="B114" s="34"/>
      <c r="C114" s="91"/>
      <c r="D114" s="101" t="s">
        <v>63</v>
      </c>
      <c r="E114" s="94">
        <f>E115+E117</f>
        <v>171457</v>
      </c>
      <c r="F114" s="94">
        <f>F115+F117</f>
        <v>-690</v>
      </c>
      <c r="G114" s="94">
        <f>G115+G117</f>
        <v>170767</v>
      </c>
      <c r="H114" s="97"/>
    </row>
    <row r="115" spans="1:8" s="41" customFormat="1" ht="12.75">
      <c r="A115" s="120"/>
      <c r="B115" s="84">
        <v>85219</v>
      </c>
      <c r="C115" s="103"/>
      <c r="D115" s="104" t="s">
        <v>121</v>
      </c>
      <c r="E115" s="87">
        <f>E116</f>
        <v>76290</v>
      </c>
      <c r="F115" s="87">
        <f>F116</f>
        <v>-5690</v>
      </c>
      <c r="G115" s="87">
        <f>G116</f>
        <v>70600</v>
      </c>
      <c r="H115" s="105"/>
    </row>
    <row r="116" spans="1:8" s="33" customFormat="1" ht="12.75">
      <c r="A116" s="120"/>
      <c r="B116" s="82"/>
      <c r="C116" s="91" t="s">
        <v>85</v>
      </c>
      <c r="D116" s="106" t="s">
        <v>122</v>
      </c>
      <c r="E116" s="89">
        <v>76290</v>
      </c>
      <c r="F116" s="89">
        <v>-5690</v>
      </c>
      <c r="G116" s="89">
        <f>E116+F116</f>
        <v>70600</v>
      </c>
      <c r="H116" s="97"/>
    </row>
    <row r="117" spans="1:8" s="33" customFormat="1" ht="12.75">
      <c r="A117" s="120"/>
      <c r="B117" s="84">
        <v>85228</v>
      </c>
      <c r="C117" s="103"/>
      <c r="D117" s="104" t="s">
        <v>123</v>
      </c>
      <c r="E117" s="87">
        <f>E118</f>
        <v>95167</v>
      </c>
      <c r="F117" s="87">
        <f>F118</f>
        <v>5000</v>
      </c>
      <c r="G117" s="87">
        <f>G118</f>
        <v>100167</v>
      </c>
      <c r="H117" s="97"/>
    </row>
    <row r="118" spans="1:8" s="33" customFormat="1" ht="12.75">
      <c r="A118" s="120"/>
      <c r="B118" s="82"/>
      <c r="C118" s="91" t="s">
        <v>69</v>
      </c>
      <c r="D118" s="106" t="s">
        <v>70</v>
      </c>
      <c r="E118" s="89">
        <v>95167</v>
      </c>
      <c r="F118" s="89">
        <v>5000</v>
      </c>
      <c r="G118" s="89">
        <f>E118+F118</f>
        <v>100167</v>
      </c>
      <c r="H118" s="97"/>
    </row>
    <row r="119" spans="1:8" s="33" customFormat="1" ht="24">
      <c r="A119" s="119">
        <v>853</v>
      </c>
      <c r="B119" s="82"/>
      <c r="C119" s="91"/>
      <c r="D119" s="104" t="s">
        <v>125</v>
      </c>
      <c r="E119" s="87">
        <f>E120</f>
        <v>0</v>
      </c>
      <c r="F119" s="87">
        <f>F120</f>
        <v>690</v>
      </c>
      <c r="G119" s="87">
        <f>G120</f>
        <v>690</v>
      </c>
      <c r="H119" s="97"/>
    </row>
    <row r="120" spans="1:8" s="33" customFormat="1" ht="15.75" customHeight="1">
      <c r="A120" s="120"/>
      <c r="B120" s="84">
        <v>85395</v>
      </c>
      <c r="C120" s="103"/>
      <c r="D120" s="104" t="s">
        <v>75</v>
      </c>
      <c r="E120" s="87">
        <f>E121+E122+E123</f>
        <v>0</v>
      </c>
      <c r="F120" s="87">
        <f>F121+F122+F123</f>
        <v>690</v>
      </c>
      <c r="G120" s="87">
        <f>G121+G122+G123</f>
        <v>690</v>
      </c>
      <c r="H120" s="97"/>
    </row>
    <row r="121" spans="1:8" s="33" customFormat="1" ht="12.75">
      <c r="A121" s="120"/>
      <c r="B121" s="82"/>
      <c r="C121" s="91" t="s">
        <v>69</v>
      </c>
      <c r="D121" s="106" t="s">
        <v>70</v>
      </c>
      <c r="E121" s="89"/>
      <c r="F121" s="89">
        <v>577</v>
      </c>
      <c r="G121" s="89">
        <f>E121+F121</f>
        <v>577</v>
      </c>
      <c r="H121" s="97"/>
    </row>
    <row r="122" spans="1:8" s="33" customFormat="1" ht="12.75">
      <c r="A122" s="120"/>
      <c r="B122" s="82"/>
      <c r="C122" s="91" t="s">
        <v>85</v>
      </c>
      <c r="D122" s="106" t="s">
        <v>122</v>
      </c>
      <c r="E122" s="89"/>
      <c r="F122" s="89">
        <v>99</v>
      </c>
      <c r="G122" s="89">
        <f>E122+F122</f>
        <v>99</v>
      </c>
      <c r="H122" s="97"/>
    </row>
    <row r="123" spans="1:8" s="33" customFormat="1" ht="12.75">
      <c r="A123" s="123"/>
      <c r="B123" s="82"/>
      <c r="C123" s="91" t="s">
        <v>124</v>
      </c>
      <c r="D123" s="106" t="s">
        <v>120</v>
      </c>
      <c r="E123" s="89"/>
      <c r="F123" s="89">
        <v>14</v>
      </c>
      <c r="G123" s="89">
        <f>E123+F123</f>
        <v>14</v>
      </c>
      <c r="H123" s="97"/>
    </row>
    <row r="124" spans="1:8" s="33" customFormat="1" ht="16.5" customHeight="1">
      <c r="A124" s="83">
        <v>854</v>
      </c>
      <c r="B124" s="84"/>
      <c r="C124" s="103"/>
      <c r="D124" s="104" t="s">
        <v>174</v>
      </c>
      <c r="E124" s="87">
        <f>E125</f>
        <v>0</v>
      </c>
      <c r="F124" s="87">
        <f>F125</f>
        <v>18100</v>
      </c>
      <c r="G124" s="87">
        <f>G125</f>
        <v>18100</v>
      </c>
      <c r="H124" s="97"/>
    </row>
    <row r="125" spans="1:8" s="33" customFormat="1" ht="12.75">
      <c r="A125" s="83"/>
      <c r="B125" s="82">
        <v>85415</v>
      </c>
      <c r="C125" s="91"/>
      <c r="D125" s="106" t="s">
        <v>201</v>
      </c>
      <c r="E125" s="89">
        <f>E126+E127</f>
        <v>0</v>
      </c>
      <c r="F125" s="89">
        <f>F126+F127</f>
        <v>18100</v>
      </c>
      <c r="G125" s="89">
        <f>G126+G127</f>
        <v>18100</v>
      </c>
      <c r="H125" s="97"/>
    </row>
    <row r="126" spans="1:8" s="33" customFormat="1" ht="12.75">
      <c r="A126" s="83"/>
      <c r="B126" s="82"/>
      <c r="C126" s="91" t="s">
        <v>170</v>
      </c>
      <c r="D126" s="106" t="s">
        <v>202</v>
      </c>
      <c r="E126" s="89"/>
      <c r="F126" s="89">
        <v>16100</v>
      </c>
      <c r="G126" s="89">
        <f>E126+F126</f>
        <v>16100</v>
      </c>
      <c r="H126" s="97"/>
    </row>
    <row r="127" spans="1:8" s="33" customFormat="1" ht="12.75">
      <c r="A127" s="83"/>
      <c r="B127" s="82"/>
      <c r="C127" s="91" t="s">
        <v>195</v>
      </c>
      <c r="D127" s="106" t="s">
        <v>203</v>
      </c>
      <c r="E127" s="89"/>
      <c r="F127" s="89">
        <v>2000</v>
      </c>
      <c r="G127" s="89">
        <f>E127+F127</f>
        <v>2000</v>
      </c>
      <c r="H127" s="97"/>
    </row>
    <row r="128" spans="1:8" s="33" customFormat="1" ht="24">
      <c r="A128" s="119">
        <v>900</v>
      </c>
      <c r="B128" s="38"/>
      <c r="C128" s="88"/>
      <c r="D128" s="86" t="s">
        <v>11</v>
      </c>
      <c r="E128" s="87">
        <f>E129+E137+E133</f>
        <v>423000</v>
      </c>
      <c r="F128" s="87">
        <f>F129+F137+F133</f>
        <v>213516.01</v>
      </c>
      <c r="G128" s="87">
        <f>G129+G137+G133</f>
        <v>636516.01</v>
      </c>
      <c r="H128" s="87">
        <f>H129+H137</f>
        <v>20000</v>
      </c>
    </row>
    <row r="129" spans="1:8" s="33" customFormat="1" ht="12.75">
      <c r="A129" s="120"/>
      <c r="B129" s="138">
        <v>90001</v>
      </c>
      <c r="C129" s="88"/>
      <c r="D129" s="86" t="s">
        <v>12</v>
      </c>
      <c r="E129" s="89">
        <f>E130+E131</f>
        <v>233000</v>
      </c>
      <c r="F129" s="89">
        <f>F130+F131</f>
        <v>155000</v>
      </c>
      <c r="G129" s="89">
        <f>G130+G131</f>
        <v>388000</v>
      </c>
      <c r="H129" s="97"/>
    </row>
    <row r="130" spans="1:8" s="33" customFormat="1" ht="12.75">
      <c r="A130" s="120"/>
      <c r="B130" s="138"/>
      <c r="C130" s="88" t="s">
        <v>76</v>
      </c>
      <c r="D130" s="86" t="s">
        <v>140</v>
      </c>
      <c r="E130" s="89">
        <v>233000</v>
      </c>
      <c r="F130" s="89">
        <v>50000</v>
      </c>
      <c r="G130" s="89">
        <f>E130+F130</f>
        <v>283000</v>
      </c>
      <c r="H130" s="97"/>
    </row>
    <row r="131" spans="1:8" s="33" customFormat="1" ht="12.75">
      <c r="A131" s="120"/>
      <c r="B131" s="83"/>
      <c r="C131" s="88" t="s">
        <v>182</v>
      </c>
      <c r="D131" s="80" t="s">
        <v>62</v>
      </c>
      <c r="E131" s="89">
        <f>E132</f>
        <v>0</v>
      </c>
      <c r="F131" s="89">
        <f>F132</f>
        <v>105000</v>
      </c>
      <c r="G131" s="89">
        <f>G132</f>
        <v>105000</v>
      </c>
      <c r="H131" s="97"/>
    </row>
    <row r="132" spans="1:8" s="33" customFormat="1" ht="60">
      <c r="A132" s="120"/>
      <c r="B132" s="83"/>
      <c r="C132" s="88"/>
      <c r="D132" s="80" t="s">
        <v>214</v>
      </c>
      <c r="E132" s="89"/>
      <c r="F132" s="89">
        <v>105000</v>
      </c>
      <c r="G132" s="89">
        <f>E132+F132</f>
        <v>105000</v>
      </c>
      <c r="H132" s="97"/>
    </row>
    <row r="133" spans="1:8" s="33" customFormat="1" ht="12.75">
      <c r="A133" s="120"/>
      <c r="B133" s="83">
        <v>90002</v>
      </c>
      <c r="C133" s="88"/>
      <c r="D133" s="86" t="s">
        <v>187</v>
      </c>
      <c r="E133" s="89">
        <f>E134+E135</f>
        <v>40000</v>
      </c>
      <c r="F133" s="89">
        <f>F134+F135</f>
        <v>50000</v>
      </c>
      <c r="G133" s="89">
        <f>G134+G135</f>
        <v>90000</v>
      </c>
      <c r="H133" s="97"/>
    </row>
    <row r="134" spans="1:8" s="33" customFormat="1" ht="12.75">
      <c r="A134" s="120"/>
      <c r="B134" s="83"/>
      <c r="C134" s="88" t="s">
        <v>40</v>
      </c>
      <c r="D134" s="80" t="s">
        <v>44</v>
      </c>
      <c r="E134" s="89"/>
      <c r="F134" s="89">
        <v>2000</v>
      </c>
      <c r="G134" s="89">
        <f>E134+F134</f>
        <v>2000</v>
      </c>
      <c r="H134" s="97"/>
    </row>
    <row r="135" spans="1:8" s="33" customFormat="1" ht="12.75">
      <c r="A135" s="120"/>
      <c r="B135" s="83"/>
      <c r="C135" s="88" t="s">
        <v>182</v>
      </c>
      <c r="D135" s="80" t="s">
        <v>62</v>
      </c>
      <c r="E135" s="89">
        <f>E136</f>
        <v>40000</v>
      </c>
      <c r="F135" s="89">
        <f>F136</f>
        <v>48000</v>
      </c>
      <c r="G135" s="89">
        <f>G136</f>
        <v>88000</v>
      </c>
      <c r="H135" s="97"/>
    </row>
    <row r="136" spans="1:8" s="33" customFormat="1" ht="24">
      <c r="A136" s="120"/>
      <c r="B136" s="83"/>
      <c r="C136" s="88"/>
      <c r="D136" s="86" t="s">
        <v>213</v>
      </c>
      <c r="E136" s="89">
        <v>40000</v>
      </c>
      <c r="F136" s="89">
        <v>48000</v>
      </c>
      <c r="G136" s="89">
        <f>E136+F136</f>
        <v>88000</v>
      </c>
      <c r="H136" s="97"/>
    </row>
    <row r="137" spans="1:8" s="33" customFormat="1" ht="12.75">
      <c r="A137" s="121"/>
      <c r="B137" s="83">
        <v>90095</v>
      </c>
      <c r="C137" s="88"/>
      <c r="D137" s="45" t="s">
        <v>75</v>
      </c>
      <c r="E137" s="94">
        <f>E138+E140</f>
        <v>150000</v>
      </c>
      <c r="F137" s="94">
        <f>F138+F140</f>
        <v>8516.010000000002</v>
      </c>
      <c r="G137" s="94">
        <f>G138+G140</f>
        <v>158516.01</v>
      </c>
      <c r="H137" s="94">
        <f>H138+H140</f>
        <v>20000</v>
      </c>
    </row>
    <row r="138" spans="1:8" s="33" customFormat="1" ht="12.75">
      <c r="A138" s="121"/>
      <c r="B138" s="83"/>
      <c r="C138" s="88" t="s">
        <v>74</v>
      </c>
      <c r="D138" s="80" t="s">
        <v>62</v>
      </c>
      <c r="E138" s="89">
        <f>E139</f>
        <v>97560.8</v>
      </c>
      <c r="F138" s="89">
        <f>F139</f>
        <v>-19705.8</v>
      </c>
      <c r="G138" s="89">
        <f>G139</f>
        <v>77855</v>
      </c>
      <c r="H138" s="89">
        <f>H139</f>
        <v>10000</v>
      </c>
    </row>
    <row r="139" spans="1:8" s="33" customFormat="1" ht="12.75">
      <c r="A139" s="121"/>
      <c r="B139" s="83"/>
      <c r="C139" s="88"/>
      <c r="D139" s="95" t="s">
        <v>129</v>
      </c>
      <c r="E139" s="100">
        <v>97560.8</v>
      </c>
      <c r="F139" s="100">
        <v>-19705.8</v>
      </c>
      <c r="G139" s="100">
        <f>E139+F139</f>
        <v>77855</v>
      </c>
      <c r="H139" s="97">
        <v>10000</v>
      </c>
    </row>
    <row r="140" spans="1:8" s="33" customFormat="1" ht="12.75">
      <c r="A140" s="121"/>
      <c r="B140" s="83"/>
      <c r="C140" s="88" t="s">
        <v>8</v>
      </c>
      <c r="D140" s="80" t="s">
        <v>62</v>
      </c>
      <c r="E140" s="89">
        <f>E141</f>
        <v>52439.2</v>
      </c>
      <c r="F140" s="89">
        <f>F141</f>
        <v>28221.81</v>
      </c>
      <c r="G140" s="89">
        <f>G141</f>
        <v>80661.01</v>
      </c>
      <c r="H140" s="89">
        <f>H141</f>
        <v>10000</v>
      </c>
    </row>
    <row r="141" spans="1:8" s="33" customFormat="1" ht="12.75">
      <c r="A141" s="122"/>
      <c r="B141" s="83"/>
      <c r="C141" s="88"/>
      <c r="D141" s="95" t="s">
        <v>129</v>
      </c>
      <c r="E141" s="100">
        <v>52439.2</v>
      </c>
      <c r="F141" s="100">
        <v>28221.81</v>
      </c>
      <c r="G141" s="100">
        <f>E141+F141</f>
        <v>80661.01</v>
      </c>
      <c r="H141" s="97">
        <v>10000</v>
      </c>
    </row>
    <row r="142" spans="1:8" s="33" customFormat="1" ht="12.75">
      <c r="A142" s="119">
        <v>926</v>
      </c>
      <c r="B142" s="38"/>
      <c r="C142" s="90"/>
      <c r="D142" s="38" t="s">
        <v>126</v>
      </c>
      <c r="E142" s="87">
        <f>E143+E150+E153</f>
        <v>781814.57</v>
      </c>
      <c r="F142" s="87">
        <f>F143+F150+F153</f>
        <v>100000</v>
      </c>
      <c r="G142" s="87">
        <f>G143+G150+G153</f>
        <v>881814.57</v>
      </c>
      <c r="H142" s="97"/>
    </row>
    <row r="143" spans="1:8" s="33" customFormat="1" ht="12.75">
      <c r="A143" s="121"/>
      <c r="B143" s="119">
        <v>92601</v>
      </c>
      <c r="C143" s="90"/>
      <c r="D143" s="38" t="s">
        <v>84</v>
      </c>
      <c r="E143" s="87">
        <f>E144+E145+E146+E147+E148+E149</f>
        <v>142300</v>
      </c>
      <c r="F143" s="87">
        <f>F144+F145+F146+F147+F148+F149</f>
        <v>7450</v>
      </c>
      <c r="G143" s="87">
        <f>G144+G145+G146+G147+G148+G149</f>
        <v>149750</v>
      </c>
      <c r="H143" s="97"/>
    </row>
    <row r="144" spans="1:8" s="33" customFormat="1" ht="12.75">
      <c r="A144" s="121"/>
      <c r="B144" s="120"/>
      <c r="C144" s="88" t="s">
        <v>7</v>
      </c>
      <c r="D144" s="34" t="s">
        <v>43</v>
      </c>
      <c r="E144" s="89">
        <v>130000</v>
      </c>
      <c r="F144" s="89">
        <v>2000</v>
      </c>
      <c r="G144" s="89">
        <f aca="true" t="shared" si="5" ref="G144:G149">E144+F144</f>
        <v>132000</v>
      </c>
      <c r="H144" s="97"/>
    </row>
    <row r="145" spans="1:8" s="33" customFormat="1" ht="12.75">
      <c r="A145" s="121"/>
      <c r="B145" s="120"/>
      <c r="C145" s="88" t="s">
        <v>91</v>
      </c>
      <c r="D145" s="34" t="s">
        <v>141</v>
      </c>
      <c r="E145" s="89">
        <v>5000</v>
      </c>
      <c r="F145" s="89">
        <v>5000</v>
      </c>
      <c r="G145" s="89">
        <f t="shared" si="5"/>
        <v>10000</v>
      </c>
      <c r="H145" s="97"/>
    </row>
    <row r="146" spans="1:8" s="33" customFormat="1" ht="12.75">
      <c r="A146" s="121"/>
      <c r="B146" s="120"/>
      <c r="C146" s="88" t="s">
        <v>59</v>
      </c>
      <c r="D146" s="34" t="s">
        <v>142</v>
      </c>
      <c r="E146" s="89">
        <v>600</v>
      </c>
      <c r="F146" s="89">
        <v>-150</v>
      </c>
      <c r="G146" s="89">
        <f t="shared" si="5"/>
        <v>450</v>
      </c>
      <c r="H146" s="97"/>
    </row>
    <row r="147" spans="1:8" s="33" customFormat="1" ht="36">
      <c r="A147" s="121"/>
      <c r="B147" s="120"/>
      <c r="C147" s="88" t="s">
        <v>87</v>
      </c>
      <c r="D147" s="34" t="s">
        <v>215</v>
      </c>
      <c r="E147" s="89">
        <v>1200</v>
      </c>
      <c r="F147" s="89">
        <v>450</v>
      </c>
      <c r="G147" s="89">
        <f t="shared" si="5"/>
        <v>1650</v>
      </c>
      <c r="H147" s="97"/>
    </row>
    <row r="148" spans="1:8" s="33" customFormat="1" ht="36">
      <c r="A148" s="121"/>
      <c r="B148" s="120"/>
      <c r="C148" s="88" t="s">
        <v>127</v>
      </c>
      <c r="D148" s="34" t="s">
        <v>143</v>
      </c>
      <c r="E148" s="89">
        <v>1500</v>
      </c>
      <c r="F148" s="89">
        <v>-450</v>
      </c>
      <c r="G148" s="89">
        <f t="shared" si="5"/>
        <v>1050</v>
      </c>
      <c r="H148" s="97"/>
    </row>
    <row r="149" spans="1:8" s="33" customFormat="1" ht="12.75">
      <c r="A149" s="121"/>
      <c r="B149" s="123"/>
      <c r="C149" s="88" t="s">
        <v>88</v>
      </c>
      <c r="D149" s="34" t="s">
        <v>144</v>
      </c>
      <c r="E149" s="89">
        <v>4000</v>
      </c>
      <c r="F149" s="89">
        <v>600</v>
      </c>
      <c r="G149" s="89">
        <f t="shared" si="5"/>
        <v>4600</v>
      </c>
      <c r="H149" s="97"/>
    </row>
    <row r="150" spans="1:8" s="33" customFormat="1" ht="12.75">
      <c r="A150" s="121"/>
      <c r="B150" s="119">
        <v>92605</v>
      </c>
      <c r="C150" s="88"/>
      <c r="D150" s="38" t="s">
        <v>128</v>
      </c>
      <c r="E150" s="87">
        <f>E151+E152</f>
        <v>10000</v>
      </c>
      <c r="F150" s="87">
        <f>F151+F152</f>
        <v>0</v>
      </c>
      <c r="G150" s="87">
        <f>G151+G152</f>
        <v>10000</v>
      </c>
      <c r="H150" s="97"/>
    </row>
    <row r="151" spans="1:8" s="33" customFormat="1" ht="12.75">
      <c r="A151" s="121"/>
      <c r="B151" s="120"/>
      <c r="C151" s="88" t="s">
        <v>7</v>
      </c>
      <c r="D151" s="34" t="s">
        <v>43</v>
      </c>
      <c r="E151" s="89">
        <v>3000</v>
      </c>
      <c r="F151" s="89">
        <v>1000</v>
      </c>
      <c r="G151" s="89">
        <f>E151+F151</f>
        <v>4000</v>
      </c>
      <c r="H151" s="97"/>
    </row>
    <row r="152" spans="1:8" s="33" customFormat="1" ht="12.75">
      <c r="A152" s="121"/>
      <c r="B152" s="123"/>
      <c r="C152" s="88" t="s">
        <v>40</v>
      </c>
      <c r="D152" s="34" t="s">
        <v>44</v>
      </c>
      <c r="E152" s="89">
        <v>7000</v>
      </c>
      <c r="F152" s="89">
        <v>-1000</v>
      </c>
      <c r="G152" s="89">
        <f>E152+F152</f>
        <v>6000</v>
      </c>
      <c r="H152" s="97"/>
    </row>
    <row r="153" spans="1:8" s="33" customFormat="1" ht="12.75">
      <c r="A153" s="121"/>
      <c r="B153" s="119">
        <v>92695</v>
      </c>
      <c r="C153" s="88"/>
      <c r="D153" s="38" t="s">
        <v>47</v>
      </c>
      <c r="E153" s="87">
        <f>E154+E155+E156+E157+E158+E159</f>
        <v>629514.57</v>
      </c>
      <c r="F153" s="87">
        <f>F154+F155+F156+F157+F158+F159</f>
        <v>92550</v>
      </c>
      <c r="G153" s="87">
        <f>G154+G155+G156+G157+G158+G159</f>
        <v>722064.57</v>
      </c>
      <c r="H153" s="97"/>
    </row>
    <row r="154" spans="1:8" s="33" customFormat="1" ht="12.75">
      <c r="A154" s="121"/>
      <c r="B154" s="120"/>
      <c r="C154" s="88" t="s">
        <v>39</v>
      </c>
      <c r="D154" s="34" t="s">
        <v>99</v>
      </c>
      <c r="E154" s="89">
        <v>8000</v>
      </c>
      <c r="F154" s="89">
        <v>-6500</v>
      </c>
      <c r="G154" s="89">
        <f aca="true" t="shared" si="6" ref="G154:G161">E154+F154</f>
        <v>1500</v>
      </c>
      <c r="H154" s="97"/>
    </row>
    <row r="155" spans="1:8" s="33" customFormat="1" ht="12.75">
      <c r="A155" s="121"/>
      <c r="B155" s="120"/>
      <c r="C155" s="88" t="s">
        <v>7</v>
      </c>
      <c r="D155" s="34" t="s">
        <v>136</v>
      </c>
      <c r="E155" s="89">
        <v>19000</v>
      </c>
      <c r="F155" s="89">
        <v>-2000</v>
      </c>
      <c r="G155" s="89">
        <f t="shared" si="6"/>
        <v>17000</v>
      </c>
      <c r="H155" s="97"/>
    </row>
    <row r="156" spans="1:8" s="33" customFormat="1" ht="12.75">
      <c r="A156" s="121"/>
      <c r="B156" s="120"/>
      <c r="C156" s="88" t="s">
        <v>91</v>
      </c>
      <c r="D156" s="34" t="s">
        <v>141</v>
      </c>
      <c r="E156" s="89">
        <v>2000</v>
      </c>
      <c r="F156" s="89">
        <v>1500</v>
      </c>
      <c r="G156" s="89">
        <f t="shared" si="6"/>
        <v>3500</v>
      </c>
      <c r="H156" s="97"/>
    </row>
    <row r="157" spans="1:8" s="33" customFormat="1" ht="12.75">
      <c r="A157" s="121"/>
      <c r="B157" s="120"/>
      <c r="C157" s="88" t="s">
        <v>59</v>
      </c>
      <c r="D157" s="34" t="s">
        <v>142</v>
      </c>
      <c r="E157" s="89">
        <v>250</v>
      </c>
      <c r="F157" s="89">
        <v>150</v>
      </c>
      <c r="G157" s="89">
        <f t="shared" si="6"/>
        <v>400</v>
      </c>
      <c r="H157" s="97"/>
    </row>
    <row r="158" spans="1:8" s="33" customFormat="1" ht="12.75">
      <c r="A158" s="121"/>
      <c r="B158" s="120"/>
      <c r="C158" s="88" t="s">
        <v>88</v>
      </c>
      <c r="D158" s="34" t="s">
        <v>144</v>
      </c>
      <c r="E158" s="89">
        <v>1000</v>
      </c>
      <c r="F158" s="89">
        <v>-600</v>
      </c>
      <c r="G158" s="89">
        <f t="shared" si="6"/>
        <v>400</v>
      </c>
      <c r="H158" s="97"/>
    </row>
    <row r="159" spans="1:8" s="33" customFormat="1" ht="12.75">
      <c r="A159" s="126"/>
      <c r="B159" s="121"/>
      <c r="C159" s="88" t="s">
        <v>8</v>
      </c>
      <c r="D159" s="80" t="s">
        <v>62</v>
      </c>
      <c r="E159" s="89">
        <f>E160</f>
        <v>599264.57</v>
      </c>
      <c r="F159" s="89">
        <f>F160</f>
        <v>100000</v>
      </c>
      <c r="G159" s="89">
        <f>G160</f>
        <v>699264.57</v>
      </c>
      <c r="H159" s="97"/>
    </row>
    <row r="160" spans="1:8" s="33" customFormat="1" ht="24">
      <c r="A160" s="126"/>
      <c r="B160" s="121"/>
      <c r="C160" s="88"/>
      <c r="D160" s="34" t="s">
        <v>167</v>
      </c>
      <c r="E160" s="89">
        <v>599264.57</v>
      </c>
      <c r="F160" s="89">
        <v>100000</v>
      </c>
      <c r="G160" s="89">
        <f>E160+F160</f>
        <v>699264.57</v>
      </c>
      <c r="H160" s="97"/>
    </row>
    <row r="161" spans="1:8" s="33" customFormat="1" ht="13.5" customHeight="1">
      <c r="A161" s="126"/>
      <c r="B161" s="121"/>
      <c r="C161" s="88"/>
      <c r="D161" s="80"/>
      <c r="E161" s="89"/>
      <c r="F161" s="2"/>
      <c r="G161" s="2">
        <f t="shared" si="6"/>
        <v>0</v>
      </c>
      <c r="H161" s="97"/>
    </row>
    <row r="162" spans="1:8" s="33" customFormat="1" ht="12.75">
      <c r="A162" s="126"/>
      <c r="B162" s="121"/>
      <c r="C162" s="92"/>
      <c r="D162" s="38" t="s">
        <v>13</v>
      </c>
      <c r="E162" s="28">
        <f>E142+E128+E119+E114+E47+E41+E30+E26+E11+E36+E124+E23+E2</f>
        <v>7783540.469999999</v>
      </c>
      <c r="F162" s="28">
        <f>F142+F128+F119+F114+F47+F41+F30+F26+F11+F36+F124+F23+F2</f>
        <v>1084625.19</v>
      </c>
      <c r="G162" s="28">
        <f>G142+G128+G119+G114+G47+G41+G30+G26+G11+G36+G124+G23+G2</f>
        <v>8868165.66</v>
      </c>
      <c r="H162" s="28">
        <f>H142+H128+H119+H114+H47+H41+H30+H26+H11</f>
        <v>20000</v>
      </c>
    </row>
    <row r="163" spans="1:8" s="33" customFormat="1" ht="12.75">
      <c r="A163" s="126"/>
      <c r="B163" s="121"/>
      <c r="C163" s="92"/>
      <c r="D163" s="43" t="s">
        <v>14</v>
      </c>
      <c r="E163" s="93">
        <f>E142+E129+E119+E114+E47+E41+E30+E26+E36-E159+E124+E10+E13+E14+E15+E18+E134-E70-E132-E73</f>
        <v>6924275.8999999985</v>
      </c>
      <c r="F163" s="93">
        <f>F142+F129+F119+F114+F47+F41+F30+F26+F36-F159+F124+F10+F13+F14+F15+F18+F134-F70-F132-F73</f>
        <v>129109.18</v>
      </c>
      <c r="G163" s="93">
        <f>G142+G129+G119+G114+G47+G41+G30+G26+G36-G159+G124+G10+G13+G14+G15+G18+G134-G70-G132-G73</f>
        <v>7053385.079999998</v>
      </c>
      <c r="H163" s="97"/>
    </row>
    <row r="164" spans="1:8" s="33" customFormat="1" ht="12.75">
      <c r="A164" s="126"/>
      <c r="B164" s="121"/>
      <c r="C164" s="92"/>
      <c r="D164" s="43" t="s">
        <v>15</v>
      </c>
      <c r="E164" s="93">
        <f>E137+E159+E25+E4+E6+E19+E21+E135+E70+E131+E73</f>
        <v>859264.57</v>
      </c>
      <c r="F164" s="93">
        <f>F137+F159+F25+F4+F6+F19+F21+F135+F70+F131+F73</f>
        <v>955516.01</v>
      </c>
      <c r="G164" s="93">
        <f>G137+G159+G25+G4+G6+G19+G21+G135+G70+G131+G73</f>
        <v>1814780.58</v>
      </c>
      <c r="H164" s="97"/>
    </row>
    <row r="165" spans="1:8" s="33" customFormat="1" ht="12.75">
      <c r="A165" s="126"/>
      <c r="B165" s="121"/>
      <c r="C165" s="92"/>
      <c r="D165" s="43" t="s">
        <v>16</v>
      </c>
      <c r="E165" s="2">
        <f>E164+E163+E73</f>
        <v>7783540.469999999</v>
      </c>
      <c r="F165" s="2">
        <f>F164+F163</f>
        <v>1084625.19</v>
      </c>
      <c r="G165" s="2">
        <f>G164+G163</f>
        <v>8868165.659999998</v>
      </c>
      <c r="H165" s="97"/>
    </row>
    <row r="166" spans="1:8" s="33" customFormat="1" ht="12.75">
      <c r="A166" s="126"/>
      <c r="B166" s="121"/>
      <c r="C166" s="92"/>
      <c r="D166" s="43" t="s">
        <v>17</v>
      </c>
      <c r="E166" s="2">
        <f>E165-E162</f>
        <v>0</v>
      </c>
      <c r="F166" s="2">
        <f>F165-F162</f>
        <v>0</v>
      </c>
      <c r="G166" s="2">
        <f>G165-G162</f>
        <v>0</v>
      </c>
      <c r="H166" s="97"/>
    </row>
    <row r="167" spans="1:8" s="33" customFormat="1" ht="10.5" customHeight="1">
      <c r="A167" s="126"/>
      <c r="B167" s="121"/>
      <c r="C167" s="92"/>
      <c r="D167" s="43"/>
      <c r="E167" s="93"/>
      <c r="F167" s="93"/>
      <c r="G167" s="93"/>
      <c r="H167" s="97"/>
    </row>
    <row r="168" spans="1:8" s="33" customFormat="1" ht="12.75">
      <c r="A168" s="127"/>
      <c r="B168" s="122"/>
      <c r="C168" s="92"/>
      <c r="D168" s="38" t="s">
        <v>18</v>
      </c>
      <c r="E168" s="2">
        <f>E169+E170</f>
        <v>29698995.27</v>
      </c>
      <c r="F168" s="28">
        <f>F169+F170</f>
        <v>1084625.19</v>
      </c>
      <c r="G168" s="28">
        <f>G169+G170</f>
        <v>30783620.459999997</v>
      </c>
      <c r="H168" s="97"/>
    </row>
    <row r="169" spans="1:8" s="33" customFormat="1" ht="12.75">
      <c r="A169" s="48"/>
      <c r="B169" s="49"/>
      <c r="C169" s="44"/>
      <c r="D169" s="50" t="s">
        <v>19</v>
      </c>
      <c r="E169" s="46">
        <v>23273436.88</v>
      </c>
      <c r="F169" s="46">
        <f>F163</f>
        <v>129109.18</v>
      </c>
      <c r="G169" s="46">
        <f>E169+F169</f>
        <v>23402546.06</v>
      </c>
      <c r="H169" s="98"/>
    </row>
    <row r="170" spans="1:8" s="33" customFormat="1" ht="24" customHeight="1">
      <c r="A170" s="48"/>
      <c r="B170" s="49"/>
      <c r="C170" s="44"/>
      <c r="D170" s="50" t="s">
        <v>20</v>
      </c>
      <c r="E170" s="46">
        <v>6425558.39</v>
      </c>
      <c r="F170" s="46">
        <f>F164</f>
        <v>955516.01</v>
      </c>
      <c r="G170" s="46">
        <f>E170+F170</f>
        <v>7381074.399999999</v>
      </c>
      <c r="H170" s="98"/>
    </row>
    <row r="171" spans="1:8" s="33" customFormat="1" ht="12.75" customHeight="1">
      <c r="A171" s="51"/>
      <c r="B171" s="52"/>
      <c r="C171" s="53"/>
      <c r="D171" s="45"/>
      <c r="E171" s="46">
        <f>E169+E170</f>
        <v>29698995.27</v>
      </c>
      <c r="F171" s="47">
        <f>F169+F170</f>
        <v>1084625.19</v>
      </c>
      <c r="G171" s="47">
        <f>G169+G170</f>
        <v>30783620.459999997</v>
      </c>
      <c r="H171" s="98"/>
    </row>
    <row r="172" spans="1:7" s="33" customFormat="1" ht="12.75" customHeight="1">
      <c r="A172" s="51"/>
      <c r="B172" s="52"/>
      <c r="C172" s="53"/>
      <c r="D172" s="54"/>
      <c r="E172" s="55"/>
      <c r="F172" s="56"/>
      <c r="G172" s="56"/>
    </row>
    <row r="173" spans="1:7" s="33" customFormat="1" ht="12.75" customHeight="1">
      <c r="A173" s="51"/>
      <c r="B173" s="52"/>
      <c r="C173" s="53"/>
      <c r="D173" s="54"/>
      <c r="E173" s="55"/>
      <c r="F173" s="56"/>
      <c r="G173" s="56"/>
    </row>
    <row r="174" spans="1:7" s="33" customFormat="1" ht="17.25" customHeight="1">
      <c r="A174" s="57"/>
      <c r="B174" s="57"/>
      <c r="C174" s="57"/>
      <c r="D174" s="58" t="s">
        <v>21</v>
      </c>
      <c r="E174" s="59"/>
      <c r="F174" s="59"/>
      <c r="G174" s="59"/>
    </row>
    <row r="175" spans="1:7" s="33" customFormat="1" ht="12.75">
      <c r="A175" s="131" t="s">
        <v>48</v>
      </c>
      <c r="B175" s="60"/>
      <c r="C175" s="60"/>
      <c r="D175" s="61" t="s">
        <v>57</v>
      </c>
      <c r="E175" s="62">
        <f>E176</f>
        <v>626583.85</v>
      </c>
      <c r="F175" s="62">
        <f>F176</f>
        <v>304000</v>
      </c>
      <c r="G175" s="62">
        <f>G176</f>
        <v>930583.85</v>
      </c>
    </row>
    <row r="176" spans="1:7" s="33" customFormat="1" ht="15.75" customHeight="1">
      <c r="A176" s="132"/>
      <c r="B176" s="135" t="s">
        <v>49</v>
      </c>
      <c r="C176" s="63"/>
      <c r="D176" s="39" t="s">
        <v>105</v>
      </c>
      <c r="E176" s="64">
        <f>E178+E179+E177</f>
        <v>626583.85</v>
      </c>
      <c r="F176" s="64">
        <f>F178+F179+F177</f>
        <v>304000</v>
      </c>
      <c r="G176" s="64">
        <f>G178+G179+G177</f>
        <v>930583.85</v>
      </c>
    </row>
    <row r="177" spans="1:7" s="33" customFormat="1" ht="31.5">
      <c r="A177" s="132"/>
      <c r="B177" s="136"/>
      <c r="C177" s="63" t="s">
        <v>180</v>
      </c>
      <c r="D177" s="39" t="s">
        <v>204</v>
      </c>
      <c r="E177" s="64">
        <v>200000</v>
      </c>
      <c r="F177" s="64">
        <v>200000</v>
      </c>
      <c r="G177" s="64">
        <f>E177+F177</f>
        <v>400000</v>
      </c>
    </row>
    <row r="178" spans="1:7" s="33" customFormat="1" ht="12.75">
      <c r="A178" s="132"/>
      <c r="B178" s="137"/>
      <c r="C178" s="63" t="s">
        <v>78</v>
      </c>
      <c r="D178" s="37" t="s">
        <v>83</v>
      </c>
      <c r="E178" s="64">
        <v>140410</v>
      </c>
      <c r="F178" s="64">
        <v>-100000</v>
      </c>
      <c r="G178" s="64">
        <f>E178+F178</f>
        <v>40410</v>
      </c>
    </row>
    <row r="179" spans="1:7" s="33" customFormat="1" ht="45">
      <c r="A179" s="113"/>
      <c r="B179" s="65"/>
      <c r="C179" s="63" t="s">
        <v>179</v>
      </c>
      <c r="D179" s="37" t="s">
        <v>205</v>
      </c>
      <c r="E179" s="64">
        <v>286173.85</v>
      </c>
      <c r="F179" s="64">
        <v>204000</v>
      </c>
      <c r="G179" s="64">
        <f>E179+F179</f>
        <v>490173.85</v>
      </c>
    </row>
    <row r="180" spans="1:7" s="33" customFormat="1" ht="12.75">
      <c r="A180" s="133">
        <v>700</v>
      </c>
      <c r="B180" s="66"/>
      <c r="C180" s="67"/>
      <c r="D180" s="36" t="s">
        <v>41</v>
      </c>
      <c r="E180" s="68">
        <f aca="true" t="shared" si="7" ref="E180:G181">E181</f>
        <v>0</v>
      </c>
      <c r="F180" s="68">
        <f t="shared" si="7"/>
        <v>2200</v>
      </c>
      <c r="G180" s="68">
        <f t="shared" si="7"/>
        <v>2200</v>
      </c>
    </row>
    <row r="181" spans="1:7" s="33" customFormat="1" ht="12.75">
      <c r="A181" s="132"/>
      <c r="B181" s="65" t="s">
        <v>77</v>
      </c>
      <c r="C181" s="63"/>
      <c r="D181" s="37" t="s">
        <v>106</v>
      </c>
      <c r="E181" s="64">
        <f t="shared" si="7"/>
        <v>0</v>
      </c>
      <c r="F181" s="64">
        <f t="shared" si="7"/>
        <v>2200</v>
      </c>
      <c r="G181" s="64">
        <f t="shared" si="7"/>
        <v>2200</v>
      </c>
    </row>
    <row r="182" spans="1:7" s="33" customFormat="1" ht="33.75">
      <c r="A182" s="132"/>
      <c r="B182" s="65"/>
      <c r="C182" s="63" t="s">
        <v>100</v>
      </c>
      <c r="D182" s="37" t="s">
        <v>206</v>
      </c>
      <c r="E182" s="64"/>
      <c r="F182" s="64">
        <v>2200</v>
      </c>
      <c r="G182" s="64">
        <f>E182+F182</f>
        <v>2200</v>
      </c>
    </row>
    <row r="183" spans="1:7" s="40" customFormat="1" ht="42">
      <c r="A183" s="133">
        <v>756</v>
      </c>
      <c r="B183" s="66"/>
      <c r="C183" s="67"/>
      <c r="D183" s="36" t="s">
        <v>65</v>
      </c>
      <c r="E183" s="68">
        <f>E186+E189+E184</f>
        <v>522300</v>
      </c>
      <c r="F183" s="68">
        <f>F186+F189+F184</f>
        <v>458000</v>
      </c>
      <c r="G183" s="68">
        <f>G186+G189+G184</f>
        <v>980300</v>
      </c>
    </row>
    <row r="184" spans="1:7" s="40" customFormat="1" ht="42.75" customHeight="1">
      <c r="A184" s="133"/>
      <c r="B184" s="66" t="s">
        <v>175</v>
      </c>
      <c r="C184" s="67"/>
      <c r="D184" s="36" t="s">
        <v>207</v>
      </c>
      <c r="E184" s="68">
        <f>E185</f>
        <v>0</v>
      </c>
      <c r="F184" s="68">
        <f>F185</f>
        <v>100000</v>
      </c>
      <c r="G184" s="68">
        <f>G185</f>
        <v>100000</v>
      </c>
    </row>
    <row r="185" spans="1:7" s="40" customFormat="1" ht="12.75">
      <c r="A185" s="133"/>
      <c r="B185" s="66"/>
      <c r="C185" s="67" t="s">
        <v>176</v>
      </c>
      <c r="D185" s="36" t="s">
        <v>208</v>
      </c>
      <c r="E185" s="68"/>
      <c r="F185" s="68">
        <v>100000</v>
      </c>
      <c r="G185" s="68">
        <f>E185+F185</f>
        <v>100000</v>
      </c>
    </row>
    <row r="186" spans="1:7" s="40" customFormat="1" ht="31.5">
      <c r="A186" s="132"/>
      <c r="B186" s="66" t="s">
        <v>60</v>
      </c>
      <c r="C186" s="67"/>
      <c r="D186" s="36" t="s">
        <v>66</v>
      </c>
      <c r="E186" s="68">
        <f>E187+E188</f>
        <v>502300</v>
      </c>
      <c r="F186" s="68">
        <f>F187+F188</f>
        <v>352000</v>
      </c>
      <c r="G186" s="68">
        <f>G187+G188</f>
        <v>854300</v>
      </c>
    </row>
    <row r="187" spans="1:7" s="33" customFormat="1" ht="33.75">
      <c r="A187" s="132"/>
      <c r="B187" s="65"/>
      <c r="C187" s="63" t="s">
        <v>61</v>
      </c>
      <c r="D187" s="37" t="s">
        <v>67</v>
      </c>
      <c r="E187" s="64">
        <v>500000</v>
      </c>
      <c r="F187" s="64">
        <v>350000</v>
      </c>
      <c r="G187" s="64">
        <f>E187+F187</f>
        <v>850000</v>
      </c>
    </row>
    <row r="188" spans="1:7" s="33" customFormat="1" ht="12.75">
      <c r="A188" s="132"/>
      <c r="B188" s="65"/>
      <c r="C188" s="63" t="s">
        <v>46</v>
      </c>
      <c r="D188" s="37" t="s">
        <v>51</v>
      </c>
      <c r="E188" s="64">
        <v>2300</v>
      </c>
      <c r="F188" s="64">
        <v>2000</v>
      </c>
      <c r="G188" s="64">
        <f>E188+F188</f>
        <v>4300</v>
      </c>
    </row>
    <row r="189" spans="1:7" s="33" customFormat="1" ht="21">
      <c r="A189" s="132"/>
      <c r="B189" s="102" t="s">
        <v>101</v>
      </c>
      <c r="C189" s="60"/>
      <c r="D189" s="36" t="s">
        <v>107</v>
      </c>
      <c r="E189" s="62">
        <f>E190</f>
        <v>20000</v>
      </c>
      <c r="F189" s="62">
        <f>F190</f>
        <v>6000</v>
      </c>
      <c r="G189" s="62">
        <f>G190</f>
        <v>26000</v>
      </c>
    </row>
    <row r="190" spans="1:7" s="33" customFormat="1" ht="12.75">
      <c r="A190" s="132"/>
      <c r="B190" s="65"/>
      <c r="C190" s="63" t="s">
        <v>102</v>
      </c>
      <c r="D190" s="37" t="s">
        <v>108</v>
      </c>
      <c r="E190" s="64">
        <v>20000</v>
      </c>
      <c r="F190" s="64">
        <v>6000</v>
      </c>
      <c r="G190" s="64">
        <f>E190+F190</f>
        <v>26000</v>
      </c>
    </row>
    <row r="191" spans="1:7" s="40" customFormat="1" ht="12.75">
      <c r="A191" s="133">
        <v>801</v>
      </c>
      <c r="B191" s="66"/>
      <c r="C191" s="67"/>
      <c r="D191" s="36" t="s">
        <v>79</v>
      </c>
      <c r="E191" s="68">
        <f>E192+E194+E196</f>
        <v>173630</v>
      </c>
      <c r="F191" s="68">
        <f>F192+F194+F196</f>
        <v>48640</v>
      </c>
      <c r="G191" s="68">
        <f>G192+G194+G196</f>
        <v>222270</v>
      </c>
    </row>
    <row r="192" spans="1:7" s="40" customFormat="1" ht="21">
      <c r="A192" s="132"/>
      <c r="B192" s="66" t="s">
        <v>90</v>
      </c>
      <c r="C192" s="67"/>
      <c r="D192" s="36" t="s">
        <v>94</v>
      </c>
      <c r="E192" s="68">
        <f>E193</f>
        <v>66078</v>
      </c>
      <c r="F192" s="68">
        <f>F193</f>
        <v>-4472</v>
      </c>
      <c r="G192" s="68">
        <f>G193</f>
        <v>61606</v>
      </c>
    </row>
    <row r="193" spans="1:7" s="33" customFormat="1" ht="22.5">
      <c r="A193" s="132"/>
      <c r="B193" s="65"/>
      <c r="C193" s="63" t="s">
        <v>89</v>
      </c>
      <c r="D193" s="37" t="s">
        <v>109</v>
      </c>
      <c r="E193" s="64">
        <v>66078</v>
      </c>
      <c r="F193" s="64">
        <v>-4472</v>
      </c>
      <c r="G193" s="64">
        <f>E193+F193</f>
        <v>61606</v>
      </c>
    </row>
    <row r="194" spans="1:7" s="40" customFormat="1" ht="12.75">
      <c r="A194" s="132"/>
      <c r="B194" s="66" t="s">
        <v>81</v>
      </c>
      <c r="C194" s="67"/>
      <c r="D194" s="36" t="s">
        <v>80</v>
      </c>
      <c r="E194" s="68">
        <f>E195</f>
        <v>62100</v>
      </c>
      <c r="F194" s="68">
        <f>F195</f>
        <v>58697</v>
      </c>
      <c r="G194" s="68">
        <f>G195</f>
        <v>120797</v>
      </c>
    </row>
    <row r="195" spans="1:7" s="33" customFormat="1" ht="22.5">
      <c r="A195" s="132"/>
      <c r="B195" s="65"/>
      <c r="C195" s="63" t="s">
        <v>89</v>
      </c>
      <c r="D195" s="37" t="s">
        <v>109</v>
      </c>
      <c r="E195" s="64">
        <v>62100</v>
      </c>
      <c r="F195" s="64">
        <v>58697</v>
      </c>
      <c r="G195" s="64">
        <f>E195+F195</f>
        <v>120797</v>
      </c>
    </row>
    <row r="196" spans="1:7" s="40" customFormat="1" ht="12.75">
      <c r="A196" s="132"/>
      <c r="B196" s="66" t="s">
        <v>82</v>
      </c>
      <c r="C196" s="67"/>
      <c r="D196" s="36" t="s">
        <v>86</v>
      </c>
      <c r="E196" s="68">
        <f>E197</f>
        <v>45452</v>
      </c>
      <c r="F196" s="68">
        <f>F197</f>
        <v>-5585</v>
      </c>
      <c r="G196" s="68">
        <f>G197</f>
        <v>39867</v>
      </c>
    </row>
    <row r="197" spans="1:7" s="33" customFormat="1" ht="22.5">
      <c r="A197" s="132"/>
      <c r="B197" s="65"/>
      <c r="C197" s="63" t="s">
        <v>89</v>
      </c>
      <c r="D197" s="37" t="s">
        <v>109</v>
      </c>
      <c r="E197" s="64">
        <v>45452</v>
      </c>
      <c r="F197" s="64">
        <v>-5585</v>
      </c>
      <c r="G197" s="64">
        <f>E197+F197</f>
        <v>39867</v>
      </c>
    </row>
    <row r="198" spans="1:7" s="40" customFormat="1" ht="12.75">
      <c r="A198" s="133">
        <v>852</v>
      </c>
      <c r="B198" s="66"/>
      <c r="C198" s="67"/>
      <c r="D198" s="36" t="s">
        <v>63</v>
      </c>
      <c r="E198" s="68">
        <f>E199+E201</f>
        <v>609075</v>
      </c>
      <c r="F198" s="68">
        <f>F199+F201</f>
        <v>0</v>
      </c>
      <c r="G198" s="68">
        <f>G199+G201</f>
        <v>609075</v>
      </c>
    </row>
    <row r="199" spans="1:7" s="40" customFormat="1" ht="12.75">
      <c r="A199" s="132"/>
      <c r="B199" s="66" t="s">
        <v>92</v>
      </c>
      <c r="C199" s="67"/>
      <c r="D199" s="36" t="s">
        <v>93</v>
      </c>
      <c r="E199" s="68">
        <f>E200</f>
        <v>355708</v>
      </c>
      <c r="F199" s="68">
        <f>F200</f>
        <v>0</v>
      </c>
      <c r="G199" s="68">
        <f>G200</f>
        <v>355708</v>
      </c>
    </row>
    <row r="200" spans="1:7" s="33" customFormat="1" ht="22.5">
      <c r="A200" s="132"/>
      <c r="B200" s="65"/>
      <c r="C200" s="63" t="s">
        <v>89</v>
      </c>
      <c r="D200" s="37" t="s">
        <v>109</v>
      </c>
      <c r="E200" s="64">
        <v>355708</v>
      </c>
      <c r="F200" s="64">
        <v>0</v>
      </c>
      <c r="G200" s="64">
        <f>E200+F200</f>
        <v>355708</v>
      </c>
    </row>
    <row r="201" spans="1:7" s="40" customFormat="1" ht="12.75">
      <c r="A201" s="132"/>
      <c r="B201" s="66" t="s">
        <v>103</v>
      </c>
      <c r="C201" s="67"/>
      <c r="D201" s="36" t="s">
        <v>47</v>
      </c>
      <c r="E201" s="68">
        <f>E202</f>
        <v>253367</v>
      </c>
      <c r="F201" s="68">
        <f>F202</f>
        <v>0</v>
      </c>
      <c r="G201" s="68">
        <f>G202</f>
        <v>253367</v>
      </c>
    </row>
    <row r="202" spans="1:7" s="33" customFormat="1" ht="22.5">
      <c r="A202" s="132"/>
      <c r="B202" s="65"/>
      <c r="C202" s="63" t="s">
        <v>89</v>
      </c>
      <c r="D202" s="37" t="s">
        <v>109</v>
      </c>
      <c r="E202" s="64">
        <v>253367</v>
      </c>
      <c r="F202" s="64">
        <v>0</v>
      </c>
      <c r="G202" s="64">
        <f>E202+F202</f>
        <v>253367</v>
      </c>
    </row>
    <row r="203" spans="1:7" s="33" customFormat="1" ht="22.5">
      <c r="A203" s="113">
        <v>900</v>
      </c>
      <c r="B203" s="65"/>
      <c r="C203" s="63"/>
      <c r="D203" s="37" t="s">
        <v>11</v>
      </c>
      <c r="E203" s="64">
        <f aca="true" t="shared" si="8" ref="E203:G204">E204</f>
        <v>97560.8</v>
      </c>
      <c r="F203" s="64">
        <f t="shared" si="8"/>
        <v>-97560.8</v>
      </c>
      <c r="G203" s="64">
        <f t="shared" si="8"/>
        <v>0</v>
      </c>
    </row>
    <row r="204" spans="1:7" s="33" customFormat="1" ht="12.75">
      <c r="A204" s="113"/>
      <c r="B204" s="65" t="s">
        <v>190</v>
      </c>
      <c r="C204" s="63"/>
      <c r="D204" s="37" t="s">
        <v>192</v>
      </c>
      <c r="E204" s="64">
        <f t="shared" si="8"/>
        <v>97560.8</v>
      </c>
      <c r="F204" s="64">
        <f t="shared" si="8"/>
        <v>-97560.8</v>
      </c>
      <c r="G204" s="64">
        <f t="shared" si="8"/>
        <v>0</v>
      </c>
    </row>
    <row r="205" spans="1:7" s="33" customFormat="1" ht="45">
      <c r="A205" s="113"/>
      <c r="B205" s="65"/>
      <c r="C205" s="63" t="s">
        <v>191</v>
      </c>
      <c r="D205" s="37" t="s">
        <v>209</v>
      </c>
      <c r="E205" s="64">
        <v>97560.8</v>
      </c>
      <c r="F205" s="64">
        <v>-97560.8</v>
      </c>
      <c r="G205" s="64">
        <f>E205+F205</f>
        <v>0</v>
      </c>
    </row>
    <row r="206" spans="1:7" s="40" customFormat="1" ht="21" customHeight="1">
      <c r="A206" s="133">
        <v>921</v>
      </c>
      <c r="B206" s="66"/>
      <c r="C206" s="67"/>
      <c r="D206" s="36" t="s">
        <v>52</v>
      </c>
      <c r="E206" s="68">
        <f aca="true" t="shared" si="9" ref="E206:G207">E207</f>
        <v>0</v>
      </c>
      <c r="F206" s="68">
        <f t="shared" si="9"/>
        <v>4216</v>
      </c>
      <c r="G206" s="68">
        <f t="shared" si="9"/>
        <v>4216</v>
      </c>
    </row>
    <row r="207" spans="1:7" s="40" customFormat="1" ht="15.75" customHeight="1">
      <c r="A207" s="132"/>
      <c r="B207" s="66" t="s">
        <v>104</v>
      </c>
      <c r="C207" s="67"/>
      <c r="D207" s="36" t="s">
        <v>110</v>
      </c>
      <c r="E207" s="68">
        <f t="shared" si="9"/>
        <v>0</v>
      </c>
      <c r="F207" s="68">
        <f t="shared" si="9"/>
        <v>4216</v>
      </c>
      <c r="G207" s="68">
        <f t="shared" si="9"/>
        <v>4216</v>
      </c>
    </row>
    <row r="208" spans="1:7" s="33" customFormat="1" ht="49.5" customHeight="1">
      <c r="A208" s="132"/>
      <c r="B208" s="65"/>
      <c r="C208" s="63" t="s">
        <v>58</v>
      </c>
      <c r="D208" s="37" t="s">
        <v>68</v>
      </c>
      <c r="E208" s="64"/>
      <c r="F208" s="64">
        <v>4216</v>
      </c>
      <c r="G208" s="64">
        <f>E208+F208</f>
        <v>4216</v>
      </c>
    </row>
    <row r="209" spans="1:7" s="33" customFormat="1" ht="12.75">
      <c r="A209" s="130" t="s">
        <v>22</v>
      </c>
      <c r="B209" s="130"/>
      <c r="C209" s="130"/>
      <c r="D209" s="130"/>
      <c r="E209" s="64">
        <f>E206+E198+E191+E183+E180+E175+E203</f>
        <v>2029149.6500000001</v>
      </c>
      <c r="F209" s="64">
        <f>F206+F198+F191+F183+F180+F175+F203</f>
        <v>719495.2</v>
      </c>
      <c r="G209" s="64">
        <f>G206+G198+G191+G183+G180+G175+G203</f>
        <v>2748644.85</v>
      </c>
    </row>
    <row r="210" spans="1:7" s="33" customFormat="1" ht="12.75">
      <c r="A210" s="69"/>
      <c r="B210" s="69"/>
      <c r="C210" s="69"/>
      <c r="D210" s="45" t="s">
        <v>23</v>
      </c>
      <c r="E210" s="68">
        <f>E211+E212</f>
        <v>2029149.6500000001</v>
      </c>
      <c r="F210" s="68">
        <f>F211+F212</f>
        <v>719495.2</v>
      </c>
      <c r="G210" s="68">
        <f>G211+G212</f>
        <v>2748644.85</v>
      </c>
    </row>
    <row r="211" spans="1:7" s="33" customFormat="1" ht="12.75">
      <c r="A211" s="69"/>
      <c r="B211" s="69"/>
      <c r="C211" s="69"/>
      <c r="D211" s="50" t="s">
        <v>24</v>
      </c>
      <c r="E211" s="64">
        <f>E178+E183+E191+E198+E206+E179</f>
        <v>1731588.85</v>
      </c>
      <c r="F211" s="64">
        <f>F178+F183+F191+F198+F206+F179</f>
        <v>614856</v>
      </c>
      <c r="G211" s="64">
        <f>G178+G183+G191+G198+G206+G179</f>
        <v>2346444.85</v>
      </c>
    </row>
    <row r="212" spans="1:7" s="33" customFormat="1" ht="12.75">
      <c r="A212" s="69"/>
      <c r="B212" s="69"/>
      <c r="C212" s="69"/>
      <c r="D212" s="50" t="s">
        <v>25</v>
      </c>
      <c r="E212" s="64">
        <f>E182+E177+E205</f>
        <v>297560.8</v>
      </c>
      <c r="F212" s="64">
        <f>F182+F177+F205</f>
        <v>104639.2</v>
      </c>
      <c r="G212" s="64">
        <f>G182+G177+G205</f>
        <v>402200</v>
      </c>
    </row>
    <row r="213" spans="1:7" s="33" customFormat="1" ht="12.75">
      <c r="A213" s="69"/>
      <c r="B213" s="69"/>
      <c r="C213" s="69"/>
      <c r="D213" s="29" t="s">
        <v>26</v>
      </c>
      <c r="E213" s="70">
        <f>E211+E212</f>
        <v>2029149.6500000001</v>
      </c>
      <c r="F213" s="70">
        <f>F211+F212</f>
        <v>719495.2</v>
      </c>
      <c r="G213" s="70">
        <f>G211+G212</f>
        <v>2748644.85</v>
      </c>
    </row>
    <row r="214" spans="1:7" s="33" customFormat="1" ht="12" customHeight="1">
      <c r="A214" s="69"/>
      <c r="B214" s="69"/>
      <c r="C214" s="69"/>
      <c r="D214" s="50"/>
      <c r="E214" s="70"/>
      <c r="F214" s="70"/>
      <c r="G214" s="70"/>
    </row>
    <row r="215" spans="1:7" s="33" customFormat="1" ht="12.75">
      <c r="A215" s="69"/>
      <c r="B215" s="69"/>
      <c r="C215" s="69"/>
      <c r="D215" s="45" t="s">
        <v>27</v>
      </c>
      <c r="E215" s="68">
        <f>E216+E217</f>
        <v>30064818.669999998</v>
      </c>
      <c r="F215" s="68">
        <f>F216+F217</f>
        <v>719495.2</v>
      </c>
      <c r="G215" s="68">
        <f>G216+G217</f>
        <v>30784313.869999997</v>
      </c>
    </row>
    <row r="216" spans="1:7" s="33" customFormat="1" ht="12.75">
      <c r="A216" s="69"/>
      <c r="B216" s="69"/>
      <c r="C216" s="69"/>
      <c r="D216" s="49" t="s">
        <v>28</v>
      </c>
      <c r="E216" s="64">
        <v>23709892.61</v>
      </c>
      <c r="F216" s="64">
        <f>F211</f>
        <v>614856</v>
      </c>
      <c r="G216" s="64">
        <f>E216+F216</f>
        <v>24324748.61</v>
      </c>
    </row>
    <row r="217" spans="1:7" s="33" customFormat="1" ht="12.75">
      <c r="A217" s="69"/>
      <c r="B217" s="69"/>
      <c r="C217" s="69"/>
      <c r="D217" s="49" t="s">
        <v>29</v>
      </c>
      <c r="E217" s="64">
        <v>6354926.06</v>
      </c>
      <c r="F217" s="64">
        <f>F212</f>
        <v>104639.2</v>
      </c>
      <c r="G217" s="64">
        <f>E217+F217</f>
        <v>6459565.26</v>
      </c>
    </row>
    <row r="218" spans="1:7" s="33" customFormat="1" ht="12.75">
      <c r="A218" s="69"/>
      <c r="B218" s="69"/>
      <c r="C218" s="69"/>
      <c r="D218" s="49"/>
      <c r="E218" s="64"/>
      <c r="F218" s="64"/>
      <c r="G218" s="64"/>
    </row>
    <row r="219" spans="1:7" s="33" customFormat="1" ht="12.75">
      <c r="A219" s="69"/>
      <c r="B219" s="69"/>
      <c r="C219" s="69"/>
      <c r="D219" s="49" t="s">
        <v>30</v>
      </c>
      <c r="E219" s="64">
        <f>E216</f>
        <v>23709892.61</v>
      </c>
      <c r="F219" s="64">
        <f>F216</f>
        <v>614856</v>
      </c>
      <c r="G219" s="64">
        <f>G216</f>
        <v>24324748.61</v>
      </c>
    </row>
    <row r="220" spans="1:7" s="33" customFormat="1" ht="12.75">
      <c r="A220" s="69"/>
      <c r="B220" s="69"/>
      <c r="C220" s="69"/>
      <c r="D220" s="6" t="s">
        <v>31</v>
      </c>
      <c r="E220" s="64">
        <f>E169</f>
        <v>23273436.88</v>
      </c>
      <c r="F220" s="64">
        <f>F169</f>
        <v>129109.18</v>
      </c>
      <c r="G220" s="64">
        <f>G169</f>
        <v>23402546.06</v>
      </c>
    </row>
    <row r="221" spans="1:7" s="33" customFormat="1" ht="12.75">
      <c r="A221" s="69"/>
      <c r="B221" s="69"/>
      <c r="C221" s="69"/>
      <c r="D221" s="6" t="s">
        <v>32</v>
      </c>
      <c r="E221" s="64">
        <f>E219-E220</f>
        <v>436455.73000000045</v>
      </c>
      <c r="F221" s="64">
        <f>F219-F220</f>
        <v>485746.82</v>
      </c>
      <c r="G221" s="64">
        <f>G219-G220</f>
        <v>922202.5500000007</v>
      </c>
    </row>
    <row r="222" spans="1:7" s="33" customFormat="1" ht="12.75" customHeight="1">
      <c r="A222" s="69"/>
      <c r="B222" s="69"/>
      <c r="C222" s="69"/>
      <c r="D222" s="50"/>
      <c r="E222" s="64"/>
      <c r="F222" s="64"/>
      <c r="G222" s="71"/>
    </row>
    <row r="223" spans="1:7" s="33" customFormat="1" ht="12.75">
      <c r="A223" s="69"/>
      <c r="B223" s="69"/>
      <c r="C223" s="69"/>
      <c r="D223" s="49" t="s">
        <v>33</v>
      </c>
      <c r="E223" s="64">
        <f>E217</f>
        <v>6354926.06</v>
      </c>
      <c r="F223" s="64">
        <f>F217</f>
        <v>104639.2</v>
      </c>
      <c r="G223" s="64">
        <f>G217</f>
        <v>6459565.26</v>
      </c>
    </row>
    <row r="224" spans="1:7" s="33" customFormat="1" ht="12.75">
      <c r="A224" s="69"/>
      <c r="B224" s="69"/>
      <c r="C224" s="69"/>
      <c r="D224" s="49" t="s">
        <v>34</v>
      </c>
      <c r="E224" s="64">
        <f>E170</f>
        <v>6425558.39</v>
      </c>
      <c r="F224" s="64">
        <f>F170</f>
        <v>955516.01</v>
      </c>
      <c r="G224" s="64">
        <f>G170</f>
        <v>7381074.399999999</v>
      </c>
    </row>
    <row r="225" spans="1:7" s="33" customFormat="1" ht="12.75">
      <c r="A225" s="69"/>
      <c r="B225" s="69"/>
      <c r="C225" s="69"/>
      <c r="D225" s="49" t="s">
        <v>35</v>
      </c>
      <c r="E225" s="64">
        <f>E223-E224</f>
        <v>-70632.33000000007</v>
      </c>
      <c r="F225" s="64">
        <f>F223-F224</f>
        <v>-850876.81</v>
      </c>
      <c r="G225" s="64">
        <f>G223-G224</f>
        <v>-921509.1399999997</v>
      </c>
    </row>
    <row r="226" spans="1:7" s="33" customFormat="1" ht="12.75">
      <c r="A226" s="69"/>
      <c r="B226" s="69"/>
      <c r="C226" s="69"/>
      <c r="D226" s="72" t="s">
        <v>36</v>
      </c>
      <c r="E226" s="64"/>
      <c r="F226" s="64"/>
      <c r="G226" s="64"/>
    </row>
    <row r="227" spans="1:7" s="33" customFormat="1" ht="12.75">
      <c r="A227" s="69"/>
      <c r="B227" s="69"/>
      <c r="C227" s="69"/>
      <c r="D227" s="49" t="s">
        <v>37</v>
      </c>
      <c r="E227" s="64">
        <f>E215</f>
        <v>30064818.669999998</v>
      </c>
      <c r="F227" s="64">
        <f>F215</f>
        <v>719495.2</v>
      </c>
      <c r="G227" s="64">
        <f>G215</f>
        <v>30784313.869999997</v>
      </c>
    </row>
    <row r="228" spans="1:7" s="33" customFormat="1" ht="12.75">
      <c r="A228" s="73"/>
      <c r="B228" s="74"/>
      <c r="C228" s="74"/>
      <c r="D228" s="6" t="s">
        <v>38</v>
      </c>
      <c r="E228" s="42">
        <f>E168</f>
        <v>29698995.27</v>
      </c>
      <c r="F228" s="42">
        <f>F168</f>
        <v>1084625.19</v>
      </c>
      <c r="G228" s="42">
        <f>G168</f>
        <v>30783620.459999997</v>
      </c>
    </row>
    <row r="229" spans="1:7" s="33" customFormat="1" ht="12.75">
      <c r="A229" s="75"/>
      <c r="B229" s="74"/>
      <c r="C229" s="74"/>
      <c r="D229" s="10" t="s">
        <v>210</v>
      </c>
      <c r="E229" s="42">
        <f>E227-E228</f>
        <v>365823.3999999985</v>
      </c>
      <c r="F229" s="42">
        <f>F227-F228</f>
        <v>-365129.99</v>
      </c>
      <c r="G229" s="42">
        <f>G227-G228</f>
        <v>693.410000000149</v>
      </c>
    </row>
    <row r="230" spans="1:7" ht="12.75">
      <c r="A230" s="9"/>
      <c r="B230" s="7"/>
      <c r="C230" s="7"/>
      <c r="D230" s="10"/>
      <c r="E230" s="8"/>
      <c r="F230" s="8"/>
      <c r="G230" s="8"/>
    </row>
    <row r="231" spans="1:7" ht="12.75">
      <c r="A231" s="9"/>
      <c r="B231" s="7"/>
      <c r="C231" s="7"/>
      <c r="D231" s="10"/>
      <c r="E231" s="8"/>
      <c r="F231" s="11"/>
      <c r="G231" s="8"/>
    </row>
    <row r="232" spans="1:7" ht="12.75">
      <c r="A232" s="9"/>
      <c r="B232" s="7"/>
      <c r="C232" s="7"/>
      <c r="D232" s="10"/>
      <c r="E232" s="8"/>
      <c r="F232" s="8"/>
      <c r="G232" s="3"/>
    </row>
    <row r="233" spans="1:7" ht="12.75" customHeight="1">
      <c r="A233" s="9"/>
      <c r="B233" s="12"/>
      <c r="C233" s="7"/>
      <c r="D233" s="13"/>
      <c r="F233" s="8"/>
      <c r="G233" s="4"/>
    </row>
    <row r="234" spans="1:7" ht="12.75" customHeight="1">
      <c r="A234" s="9"/>
      <c r="B234" s="12"/>
      <c r="C234" s="7"/>
      <c r="D234" s="13"/>
      <c r="E234" s="8"/>
      <c r="G234" s="3"/>
    </row>
    <row r="235" spans="1:7" ht="12.75">
      <c r="A235" s="15"/>
      <c r="B235" s="16"/>
      <c r="C235" s="16"/>
      <c r="D235" s="17"/>
      <c r="E235" s="8"/>
      <c r="F235" s="8"/>
      <c r="G235" s="8"/>
    </row>
    <row r="236" spans="1:7" ht="12.75">
      <c r="A236" s="15"/>
      <c r="B236" s="16"/>
      <c r="C236" s="16"/>
      <c r="D236" s="17"/>
      <c r="E236" s="8"/>
      <c r="F236" s="8"/>
      <c r="G236" s="18"/>
    </row>
    <row r="237" spans="1:7" ht="8.25" customHeight="1">
      <c r="A237" s="15"/>
      <c r="B237" s="16"/>
      <c r="C237" s="16"/>
      <c r="D237" s="17"/>
      <c r="E237" s="8"/>
      <c r="F237" s="8"/>
      <c r="G237" s="8"/>
    </row>
    <row r="238" spans="2:7" ht="11.25" customHeight="1">
      <c r="B238" s="20"/>
      <c r="C238" s="20"/>
      <c r="D238" s="21"/>
      <c r="E238" s="8"/>
      <c r="F238" s="8"/>
      <c r="G238" s="8"/>
    </row>
    <row r="239" spans="2:7" ht="12.75">
      <c r="B239" s="20"/>
      <c r="C239" s="20"/>
      <c r="D239" s="21"/>
      <c r="E239" s="8"/>
      <c r="F239" s="8"/>
      <c r="G239" s="8"/>
    </row>
    <row r="240" spans="2:7" ht="12.75">
      <c r="B240" s="20"/>
      <c r="C240" s="20"/>
      <c r="D240" s="22"/>
      <c r="E240" s="8"/>
      <c r="F240" s="8"/>
      <c r="G240" s="8"/>
    </row>
    <row r="241" spans="2:7" ht="12.75">
      <c r="B241" s="20"/>
      <c r="C241" s="20"/>
      <c r="D241" s="6"/>
      <c r="E241" s="30"/>
      <c r="F241" s="8"/>
      <c r="G241" s="8"/>
    </row>
    <row r="242" spans="2:7" ht="12.75">
      <c r="B242" s="20"/>
      <c r="C242" s="20"/>
      <c r="D242" s="6"/>
      <c r="E242" s="31"/>
      <c r="F242" s="8"/>
      <c r="G242" s="8"/>
    </row>
    <row r="243" spans="2:7" ht="12.75">
      <c r="B243" s="20"/>
      <c r="C243" s="20"/>
      <c r="D243" s="32"/>
      <c r="E243" s="8"/>
      <c r="F243" s="24"/>
      <c r="G243" s="8"/>
    </row>
    <row r="244" spans="2:7" ht="12.75">
      <c r="B244" s="20"/>
      <c r="C244" s="20"/>
      <c r="D244" s="32"/>
      <c r="E244" s="8"/>
      <c r="F244" s="24"/>
      <c r="G244" s="8"/>
    </row>
    <row r="245" spans="2:7" ht="12.75">
      <c r="B245" s="20"/>
      <c r="C245" s="20"/>
      <c r="D245" s="32"/>
      <c r="E245" s="8"/>
      <c r="F245" s="24"/>
      <c r="G245" s="8"/>
    </row>
    <row r="246" spans="2:7" ht="12.75">
      <c r="B246" s="20"/>
      <c r="C246" s="20"/>
      <c r="D246" s="32"/>
      <c r="E246" s="8"/>
      <c r="F246" s="24"/>
      <c r="G246" s="8"/>
    </row>
    <row r="247" spans="2:7" ht="12.75">
      <c r="B247" s="20"/>
      <c r="C247" s="20"/>
      <c r="D247" s="6"/>
      <c r="E247" s="8"/>
      <c r="F247" s="24"/>
      <c r="G247" s="31"/>
    </row>
    <row r="248" spans="2:7" ht="12.75">
      <c r="B248" s="20"/>
      <c r="C248" s="20"/>
      <c r="D248" s="25"/>
      <c r="E248" s="24"/>
      <c r="F248" s="24"/>
      <c r="G248" s="5"/>
    </row>
    <row r="249" spans="2:7" ht="12.75">
      <c r="B249" s="20"/>
      <c r="C249" s="20"/>
      <c r="D249" s="25"/>
      <c r="E249" s="24"/>
      <c r="F249" s="24"/>
      <c r="G249" s="5"/>
    </row>
    <row r="250" spans="2:7" ht="12.75">
      <c r="B250" s="20"/>
      <c r="C250" s="20"/>
      <c r="D250" s="25"/>
      <c r="E250" s="24"/>
      <c r="F250" s="24"/>
      <c r="G250" s="5"/>
    </row>
  </sheetData>
  <sheetProtection/>
  <mergeCells count="34">
    <mergeCell ref="A11:A18"/>
    <mergeCell ref="B12:B18"/>
    <mergeCell ref="B176:B178"/>
    <mergeCell ref="A114:A118"/>
    <mergeCell ref="B31:B35"/>
    <mergeCell ref="A26:A29"/>
    <mergeCell ref="B27:B29"/>
    <mergeCell ref="B129:B130"/>
    <mergeCell ref="A30:A35"/>
    <mergeCell ref="B48:B69"/>
    <mergeCell ref="A209:D209"/>
    <mergeCell ref="A175:A178"/>
    <mergeCell ref="A180:A182"/>
    <mergeCell ref="A183:A190"/>
    <mergeCell ref="A191:A197"/>
    <mergeCell ref="A198:A202"/>
    <mergeCell ref="A206:A208"/>
    <mergeCell ref="B75:B81"/>
    <mergeCell ref="B82:B84"/>
    <mergeCell ref="B87:B96"/>
    <mergeCell ref="B104:B113"/>
    <mergeCell ref="A36:A40"/>
    <mergeCell ref="B99:B100"/>
    <mergeCell ref="B101:B103"/>
    <mergeCell ref="A128:A141"/>
    <mergeCell ref="B143:B149"/>
    <mergeCell ref="B150:B152"/>
    <mergeCell ref="A41:A46"/>
    <mergeCell ref="A47:A113"/>
    <mergeCell ref="A142:A168"/>
    <mergeCell ref="B153:B168"/>
    <mergeCell ref="B42:B44"/>
    <mergeCell ref="B45:B46"/>
    <mergeCell ref="A119:A123"/>
  </mergeCells>
  <printOptions/>
  <pageMargins left="0.31496062992125984" right="0.5118110236220472" top="0.984251968503937" bottom="0.35433070866141736" header="0.1968503937007874" footer="0.2755905511811024"/>
  <pageSetup horizontalDpi="600" verticalDpi="600" orientation="portrait" paperSize="9" r:id="rId1"/>
  <headerFooter alignWithMargins="0">
    <oddHeader>&amp;CZał. Nr 2 b do Uchwały Rady Miejskiej w Jezioranach Nr  XXXIV 291 /2014  z dnia  24.09.2014r. Uzupełnienie  do zmian w budżecie gminy na rok 2014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gleszczynska</cp:lastModifiedBy>
  <cp:lastPrinted>2014-09-23T16:54:30Z</cp:lastPrinted>
  <dcterms:created xsi:type="dcterms:W3CDTF">1997-02-26T13:46:56Z</dcterms:created>
  <dcterms:modified xsi:type="dcterms:W3CDTF">2014-10-27T12:32:30Z</dcterms:modified>
  <cp:category/>
  <cp:version/>
  <cp:contentType/>
  <cp:contentStatus/>
</cp:coreProperties>
</file>