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OCHODY RIO" sheetId="1" r:id="rId1"/>
  </sheets>
  <definedNames/>
  <calcPr fullCalcOnLoad="1"/>
</workbook>
</file>

<file path=xl/sharedStrings.xml><?xml version="1.0" encoding="utf-8"?>
<sst xmlns="http://schemas.openxmlformats.org/spreadsheetml/2006/main" count="407" uniqueCount="257">
  <si>
    <t>Dział</t>
  </si>
  <si>
    <t>Rozdział</t>
  </si>
  <si>
    <t>§</t>
  </si>
  <si>
    <t>Nazwa</t>
  </si>
  <si>
    <t>kwota</t>
  </si>
  <si>
    <t>010</t>
  </si>
  <si>
    <t>ROLNICTWO I   ŁOWIECTWO</t>
  </si>
  <si>
    <t>01010</t>
  </si>
  <si>
    <t>Infrastruktura wodoc. I sanitacyjna wsi</t>
  </si>
  <si>
    <t>0490</t>
  </si>
  <si>
    <t>0690</t>
  </si>
  <si>
    <t>Wpływy z różnych opłat</t>
  </si>
  <si>
    <t>0770</t>
  </si>
  <si>
    <t>Wpłaty z tytułu odpłatnego nabycia prawa własności oraz prawa użytkowania wieczystego nieruchomości</t>
  </si>
  <si>
    <t>0960</t>
  </si>
  <si>
    <t>Otrzymane spadki, zapisy i darowizny</t>
  </si>
  <si>
    <t>0970</t>
  </si>
  <si>
    <t>Wpływy z różnych dochodów</t>
  </si>
  <si>
    <t>01095</t>
  </si>
  <si>
    <t>Pozostała działalność</t>
  </si>
  <si>
    <t>2010</t>
  </si>
  <si>
    <t>020</t>
  </si>
  <si>
    <t>LEŚNICTWO</t>
  </si>
  <si>
    <t>02095</t>
  </si>
  <si>
    <t>0750</t>
  </si>
  <si>
    <t>Dochody z najmu i dzierżawy składników majątk. Skarbu Pań.</t>
  </si>
  <si>
    <t>TRANSPORT I ŁĄCZNOŚĆ</t>
  </si>
  <si>
    <t>6630</t>
  </si>
  <si>
    <t>Drogi publiczne powiatowe</t>
  </si>
  <si>
    <t>Dotacje celowe otrzymane z powiatu na zadania bieżące</t>
  </si>
  <si>
    <t>Drogi publiczne gminne</t>
  </si>
  <si>
    <t>6290</t>
  </si>
  <si>
    <t>GOSPODARKA MIESZKANIOWA</t>
  </si>
  <si>
    <t>70001</t>
  </si>
  <si>
    <t>Zakłady gospodarki mieszkaniowej</t>
  </si>
  <si>
    <t>Gospodarka gruntami i nieruchomościami</t>
  </si>
  <si>
    <t>0470</t>
  </si>
  <si>
    <t>Dochody z najmu i dzierż. składników majątkowych jst</t>
  </si>
  <si>
    <t>0760</t>
  </si>
  <si>
    <t>Wpływy z tytułu przekształcenia prawa użytkowania wieczystego przysługującego osobom fizycznym w prawo własności</t>
  </si>
  <si>
    <t>0840</t>
  </si>
  <si>
    <t>0870</t>
  </si>
  <si>
    <t>0920</t>
  </si>
  <si>
    <t>Pozostałe odsetki</t>
  </si>
  <si>
    <t>DZIAŁALNOŚĆ USŁUGOWA</t>
  </si>
  <si>
    <t>71035</t>
  </si>
  <si>
    <t>Cmantarze</t>
  </si>
  <si>
    <t>2020</t>
  </si>
  <si>
    <t>Dotacje celowe otrzymane z budżetu państwa na zadania bieżące realizowane przez gminę na podstawie porozumień z organami administracj rządowej</t>
  </si>
  <si>
    <t>ADMINISTRACJA PUBLICZNA</t>
  </si>
  <si>
    <t>Urzędy wojewódzkie</t>
  </si>
  <si>
    <t>Urzędy gmin (miast i miast  na prawach powiatu)</t>
  </si>
  <si>
    <t>0830</t>
  </si>
  <si>
    <t>Wpływy z usług</t>
  </si>
  <si>
    <t>Wpływy ze sprzedaży wyrobów i składników majątkowych</t>
  </si>
  <si>
    <t xml:space="preserve">Otrzymane  spadki , zapisy i darowizny </t>
  </si>
  <si>
    <t>Dochody jst związane z realizacją zadań z akresu administracji rządowej oraz innych zadań zleconych ustawami</t>
  </si>
  <si>
    <t>URZĘDY NACZELNYCH ORG. WŁADZY PAŃSTWOWEJ</t>
  </si>
  <si>
    <t>Urzędy nacz. org. władzy państw., kontroli i ochrony prawa</t>
  </si>
  <si>
    <t>BEZP. PUPLICZNE I OCHRONA P.POŻAROWA</t>
  </si>
  <si>
    <t xml:space="preserve">Dochody od osób  prawnych, od osób fizycznych i od innych jednostek nieposiadających osobowowości prawnej oraz wydatki zwiazane z ich poborem  </t>
  </si>
  <si>
    <t>Wpływy z podatku doch od osób fizycznych</t>
  </si>
  <si>
    <t>0350</t>
  </si>
  <si>
    <t>0910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</si>
  <si>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</si>
  <si>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</si>
  <si>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</si>
  <si>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</si>
  <si>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</si>
  <si>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</si>
  <si>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</si>
  <si>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0440</t>
  </si>
  <si>
    <t>Wpływy z opłaty miejscowej</t>
  </si>
  <si>
    <t>Wpływy z innych lokalnych opłat pobieranych przez jst.</t>
  </si>
  <si>
    <t>0500</t>
  </si>
  <si>
    <t>Podatek od czynności cywilno-prawnych</t>
  </si>
  <si>
    <t>0560</t>
  </si>
  <si>
    <t xml:space="preserve">Zaległości z podatków zniesionych </t>
  </si>
  <si>
    <t xml:space="preserve">Wpływy z różnych opłat </t>
  </si>
  <si>
    <t>Wpływy z podatku rolnego, leśnego, podatku od spadków i darowizn, od czynności cywilno-prawnych</t>
  </si>
  <si>
    <t>0360</t>
  </si>
  <si>
    <t>0370</t>
  </si>
  <si>
    <t>Podatek od posiadania psów</t>
  </si>
  <si>
    <t>0430</t>
  </si>
  <si>
    <t>Wpływy z opłaty targowej</t>
  </si>
  <si>
    <t>0460</t>
  </si>
  <si>
    <t>Wpływy z opłaty eksploatacyjnej</t>
  </si>
  <si>
    <t>0410</t>
  </si>
  <si>
    <t>Wpływy z opłaty skarbowej</t>
  </si>
  <si>
    <t>0480</t>
  </si>
  <si>
    <t>Wpływy z opłat za zezwolenia na sprzedaż alkoholu</t>
  </si>
  <si>
    <t>Udziały gmin w podatkach stanowiących dochód budż. państwa</t>
  </si>
  <si>
    <t>0010</t>
  </si>
  <si>
    <t>Podatek doch. od osób fizycznych</t>
  </si>
  <si>
    <t>0020</t>
  </si>
  <si>
    <t>Podatek doch. od osób prawnych</t>
  </si>
  <si>
    <t>RÓŻNE ROZLICZENIA</t>
  </si>
  <si>
    <t>Część oświatowa subwencji ogólnej dla jst.</t>
  </si>
  <si>
    <t>Subwencje ogólne z budżetu państwa</t>
  </si>
  <si>
    <t>Część wyrównawcza subwencji ogólnej dla gmin</t>
  </si>
  <si>
    <t>Różne rozliczenia finansowe</t>
  </si>
  <si>
    <t>75831</t>
  </si>
  <si>
    <t>Część równoważąca subwencji ogólnej dla gmin</t>
  </si>
  <si>
    <t>2920</t>
  </si>
  <si>
    <t>OŚWIATA I WYCHOWANIE</t>
  </si>
  <si>
    <t>80101</t>
  </si>
  <si>
    <t>Szkoły podstawowe</t>
  </si>
  <si>
    <t>Doch. z najmu i dzierżawy skł.  majątku. Skarbu Państwa, jst. lub innych jedn. zaliczanych do sektora finansów publicznych</t>
  </si>
  <si>
    <t>2030</t>
  </si>
  <si>
    <t>Przedszkola</t>
  </si>
  <si>
    <t>Gimnazjum</t>
  </si>
  <si>
    <t>Zespoły obsługi ekonomiczno - admin. szkół</t>
  </si>
  <si>
    <t>Szkoły zawodowe</t>
  </si>
  <si>
    <t>OCHRONA ZDROWIA</t>
  </si>
  <si>
    <t>85195</t>
  </si>
  <si>
    <t>Pozostałą działalność</t>
  </si>
  <si>
    <t>POMOC SPOŁECZNA</t>
  </si>
  <si>
    <t>85202</t>
  </si>
  <si>
    <t>Domy pomocy społecznej</t>
  </si>
  <si>
    <t xml:space="preserve">Pozostałe odsetki </t>
  </si>
  <si>
    <t>Składki  na ubezp. zdrowotne opłacane za osoby pobierające niektóre świadczenia z pomocy społecznej</t>
  </si>
  <si>
    <t>Zasiłki i pomoc w naturze oraz skł. na ubezp. Społeczne</t>
  </si>
  <si>
    <t>Dotacje celowe otrzymane  z budżetu państwa na realizację  własnych zadań bieżących gmin</t>
  </si>
  <si>
    <t>Ośrodki pomocy społecznej</t>
  </si>
  <si>
    <t>Dotacje celowe otrzymane z budż państwa  na realizacje własnych zadań bieżących gmin</t>
  </si>
  <si>
    <t>853</t>
  </si>
  <si>
    <t>Pozostałe zadania w zakresie polityki społecznej</t>
  </si>
  <si>
    <t>85395</t>
  </si>
  <si>
    <t>Dotacje rozwojowe oraz środki na finansowanie Wspólnej Polityki Rolnej</t>
  </si>
  <si>
    <t>2009</t>
  </si>
  <si>
    <t>EDUKACYJNA OPIEKA WYCHOWAWCZA</t>
  </si>
  <si>
    <t>Pomoc materialna dla uczniów</t>
  </si>
  <si>
    <t>GOSPODARKA KOMUNALNA I OCHRONA SRODOWISKA</t>
  </si>
  <si>
    <t>Gospodarka ściekowa i ochrona wód</t>
  </si>
  <si>
    <t>Dotacje celowe otrzymane  z powiatu na zadania bieżące realizowane na podstawie porozumień między jst</t>
  </si>
  <si>
    <t>KULTURA I OCHRONA DZIEDZICTWA NARODOWEGO</t>
  </si>
  <si>
    <t xml:space="preserve">Domy i ośrodki kultury,świetlice i kluby </t>
  </si>
  <si>
    <t>2320</t>
  </si>
  <si>
    <t>92116</t>
  </si>
  <si>
    <t>926</t>
  </si>
  <si>
    <t>KULTURA FIZYCZNA I SPORT</t>
  </si>
  <si>
    <t>92601</t>
  </si>
  <si>
    <t>92695</t>
  </si>
  <si>
    <t>Razem</t>
  </si>
  <si>
    <t>0980</t>
  </si>
  <si>
    <t>Obiekty sportowe</t>
  </si>
  <si>
    <t>Biblioteki</t>
  </si>
  <si>
    <t>Zasiłki stałe</t>
  </si>
  <si>
    <t>Wpływy z tytułu zwrotów wypłaconych świadczeń z funduszu alimentacyjnego</t>
  </si>
  <si>
    <t>2007</t>
  </si>
  <si>
    <t>UE</t>
  </si>
  <si>
    <t>majątkowe własne</t>
  </si>
  <si>
    <t>w tym bieżące</t>
  </si>
  <si>
    <t>w tym inwestycje</t>
  </si>
  <si>
    <t>6297</t>
  </si>
  <si>
    <t>2680</t>
  </si>
  <si>
    <t>Wpływy z innych lokalnych opłat pobieranych przez jednostki samorządu terytorialnego na podstawie odrębnych ustaw</t>
  </si>
  <si>
    <t>Rekompensaty utraconych dochodów w podatkach i opłatach lokalnych</t>
  </si>
  <si>
    <t>Wybory do rad gmin, rad powiatów i sejmików województw, wybory wójtów, burmistrzów i prezydentów miast oraz referenda gminne, powiatowe i wojewódzkie</t>
  </si>
  <si>
    <t>Wpływy i wydatki związane z gromadzeniem środków z opłat i kar za korzystanie ze środowiska</t>
  </si>
  <si>
    <t>razem UE bież+inwest</t>
  </si>
  <si>
    <t>dotacje otrzym.na inwest.</t>
  </si>
  <si>
    <t>P 6620</t>
  </si>
  <si>
    <t>w tym : 6330 bp</t>
  </si>
  <si>
    <t xml:space="preserve">    6260 dotacje z fund celow</t>
  </si>
  <si>
    <t xml:space="preserve">6290- inne środki poza UE </t>
  </si>
  <si>
    <t xml:space="preserve">razem dochody własne </t>
  </si>
  <si>
    <t xml:space="preserve">Subwencje </t>
  </si>
  <si>
    <t>Poroz : 2320</t>
  </si>
  <si>
    <t>2030 dotacje z bp. bieżące</t>
  </si>
  <si>
    <t>róznice</t>
  </si>
  <si>
    <t>85206</t>
  </si>
  <si>
    <t>2460</t>
  </si>
  <si>
    <t>Inne formy wychowania przedszkolnego</t>
  </si>
  <si>
    <t>Środki otrzymane od pozostałych jednostek zaliczanych do sektora finansów publicznych</t>
  </si>
  <si>
    <t xml:space="preserve">w tym: majątkowe </t>
  </si>
  <si>
    <t xml:space="preserve">           bieżące</t>
  </si>
  <si>
    <t>ZBIORCZE DOCHODY</t>
  </si>
  <si>
    <t>Środki na dofinansowanie własnych inwestycji gmin (związków gmin), powioatów (związków powiatów), samorządów województw,pozyskane z innych źródeł - Zerbuń plac</t>
  </si>
  <si>
    <t>Rodziny zastępcze</t>
  </si>
  <si>
    <t>Dotacje bieżące</t>
  </si>
  <si>
    <t>Dotacje majątkowe</t>
  </si>
  <si>
    <t>Razem DOTACJE</t>
  </si>
  <si>
    <t xml:space="preserve"> BIEŻĄCEśrodki UE i inne </t>
  </si>
  <si>
    <t xml:space="preserve">Razem UE i inne </t>
  </si>
  <si>
    <t xml:space="preserve">dochody bież = własne bież +UE bież+dotacje bież + Inne środki (UE ANR) bież + subwencje </t>
  </si>
  <si>
    <t>P 6630+6639</t>
  </si>
  <si>
    <t>P 6320+6329</t>
  </si>
  <si>
    <t>razm otacje poroz.inne środ majątk</t>
  </si>
  <si>
    <r>
      <t>zlecone b</t>
    </r>
    <r>
      <rPr>
        <b/>
        <sz val="10"/>
        <rFont val="Times New Roman"/>
        <family val="1"/>
      </rPr>
      <t>ież  2010</t>
    </r>
  </si>
  <si>
    <t>P 2020</t>
  </si>
  <si>
    <t xml:space="preserve">Wpływy ze sprzedaży składników majątkowych </t>
  </si>
  <si>
    <t>2040</t>
  </si>
  <si>
    <t>Środki na dofinansowanie własnych inwestycji gmin,powiatów,samorządów województw pozyskane z innych źródeł 2013r 547 .623,95+107.800=655423,95</t>
  </si>
  <si>
    <t>Środki na dofinansowanie własnych inwestycji gmin (związków gmin),powiatów (zwiazków powiatów ),samorządów województw, pozyskane z innych źródeł</t>
  </si>
  <si>
    <t>Finansowanie progra mów i projektów reali zowanych ze środ ków Funduszów Struktural nych, Funduszu Spójnoś ci oraz z Sekcji Gwaran cji Europejskiego Fundu szu Orientacji i Gwarancji Rolnej</t>
  </si>
  <si>
    <t>Razem DOTACJE  BIEŻĄCE</t>
  </si>
  <si>
    <t xml:space="preserve"> 6297</t>
  </si>
  <si>
    <t>Ogółem dochody bieżące</t>
  </si>
  <si>
    <t>Dotacje celowe otrzymane z budżetu państwa na realizację zadań bieżących gmin z zakresu edukacyjnej opieki wychowczej finansowanych w całości z budżetu państwa w ramach programów rządowych</t>
  </si>
  <si>
    <t>Przewidywane wykonanie roku 2014</t>
  </si>
  <si>
    <t>Projekt budżetu na 2015 rok</t>
  </si>
  <si>
    <t>Wplywy z różnych opłat</t>
  </si>
  <si>
    <t>Licea ogólnokształcące</t>
  </si>
  <si>
    <t>2040 dotacje oświat.</t>
  </si>
  <si>
    <t>85203</t>
  </si>
  <si>
    <t>Środki na dofinansowanie własnych inwestycji gmin (związków gmin), powioatów (związków powiatów), samorządów województw,pozyskane z innych źródeł  ANR Kalis Wójtówko</t>
  </si>
  <si>
    <t>Środki na dofinansowanie własnych inwestycji gmin (związków gmin), powioatów (związków powiatów), samorządów województw,pozyskane z innych źródeł  Pompownia w Radostowie</t>
  </si>
  <si>
    <t xml:space="preserve">Środki na dofinansowanie własnych inwestycji gmin (związków gmin), powioatów (związków powiatów), samorządów województw,pozyskane z innych źródeł </t>
  </si>
  <si>
    <t>Zbiorcze dochody</t>
  </si>
  <si>
    <t>środki UE na budowę wodociagu Studzianka-2014r,</t>
  </si>
  <si>
    <t>środki UE na modernizację stacji  uzdatniania wody  F,R W ,J-2014r</t>
  </si>
  <si>
    <t>Środki na dofinansowanie własnych inwestycji gmin (związków gmin), powioatów (związków powiatów), samorządów województw ,pozyskane z innych źródeł</t>
  </si>
  <si>
    <t xml:space="preserve">srodki UE na plac przed kinem </t>
  </si>
  <si>
    <t>nagroda Tłokowa</t>
  </si>
  <si>
    <t>75412</t>
  </si>
  <si>
    <t>Ochotnicze Straże pożarne</t>
  </si>
  <si>
    <t>środki UE E -przedsiębiorca</t>
  </si>
  <si>
    <t>dotacja Od Marszałka Województwa na dobudowę OSP Wójtówko</t>
  </si>
  <si>
    <t>Dotacje celowe otrzymane z budżetu państwa na realizację  zadań  bieżących. z zakresu administracji rządowej</t>
  </si>
  <si>
    <t>Dotacje celowe otrzymane z budżetu państwa na reaizację zadań bieących z zakresu administracji rządowej oraz innych zadań zleconych ustawami</t>
  </si>
  <si>
    <t xml:space="preserve">środki UE </t>
  </si>
  <si>
    <t>środki z UE: E-usługi na poprawę obsługi administracji  obywateli</t>
  </si>
  <si>
    <t>Podatek od środków transportowych.</t>
  </si>
  <si>
    <t>Podatek od środków transportowych</t>
  </si>
  <si>
    <t>Wpływy z innych opłat stanowiących dochody jst. Na podsawie ustaw</t>
  </si>
  <si>
    <t xml:space="preserve">Odsetki od nieterminowych wpłat z tytułu podatków i opłat </t>
  </si>
  <si>
    <t>Dodatki mieszkaniowe</t>
  </si>
  <si>
    <t>Dotacje celowe otrzymane z budżetu państwa na  realizację zadań  bieżących z zakresu administracji rządowej</t>
  </si>
  <si>
    <t>Wpływy z podatku rolnego leśnego, od czynności cywilno-prawnych, podatków i opłat lokalnych</t>
  </si>
  <si>
    <t xml:space="preserve">środki UE-PORTAL-aktywna gmina </t>
  </si>
  <si>
    <t>środki UE - FOSA</t>
  </si>
  <si>
    <t>ANR Kalis-Wójtówko kanalizacja</t>
  </si>
  <si>
    <t>Dochody z najmu i dzierżawy składników majątkowych jst</t>
  </si>
  <si>
    <t>Wpływy z opłat za zarząd, użytkowanie i  użytkowanie wieczyste  nieruchomości</t>
  </si>
  <si>
    <t>%  6:5</t>
  </si>
  <si>
    <t>Podatek od spadkow i darowizn</t>
  </si>
  <si>
    <t>Odsetki od nieterminowych wpłat z tytułu Podatków i opłat</t>
  </si>
  <si>
    <t xml:space="preserve">środki z UE  na pompownię w Radostowie </t>
  </si>
  <si>
    <t>Dotacje celowe otrzymane z budżetu państwa na  realizację zadań  bieżących  z zakresu adm. rządowej</t>
  </si>
  <si>
    <t xml:space="preserve">Ośrodki wsparcia </t>
  </si>
  <si>
    <t>Dotacje celowe otrzymane z budżetu państwa na  realizację  zadań  bieżących z zakresu administracji rządowej</t>
  </si>
  <si>
    <t>Dotacje celowe otrzymane z budżetu państwa  na realizację własnych zadań bieżących gmin</t>
  </si>
  <si>
    <t>Usługi opiekuńcze i specjalistyczne usługi opiekuńcze</t>
  </si>
  <si>
    <t>Podatek od działalności  gospodarczej osób fizycznych</t>
  </si>
  <si>
    <t>Doch. z najmu i dzierżawy składników  majątkowych Skarbu Państwa, jst. lub innych jednostek zaliczanych do sektora finansów publicznych</t>
  </si>
  <si>
    <t>Świadczenia rodzinne oraz składki na ubezpieczenia  emerytalne i rentowe</t>
  </si>
  <si>
    <t>Ogółem dochody majatkowe</t>
  </si>
  <si>
    <t>Dotacje celowe otrzymane z budżetu państwa na realizację  zadań  bieżących. z zakresu administracji rządoweji innych zleconych ustawami</t>
  </si>
  <si>
    <t xml:space="preserve">Dotacje celowe otrzymane z budżetu państwa na realizację  zadań  bieżących. z zakresu administracji rządoweji innych zleconych ustawami </t>
  </si>
  <si>
    <t>Wybory do Parlamentu Europejskiego</t>
  </si>
  <si>
    <t>Dotacje celowe otrzymane z samorzadu województwa na inwestycje i zakupy inwestycyjne realizowane na podstawie porozumień między j s t.</t>
  </si>
  <si>
    <t xml:space="preserve">Dochody z najmu i dzierżawy skladników majątkowych  Skarbu Państwa i j s t </t>
  </si>
  <si>
    <t xml:space="preserve">Dotacje celowe otrzymane  z budżetu państwa na realizację   zadań bieżących z zakresu administracji rzadowej oraz innych zadań zleconych gminie ustawami </t>
  </si>
  <si>
    <t xml:space="preserve">Oddziały przedszkolne w szkołach podstawowych </t>
  </si>
  <si>
    <t xml:space="preserve">Dotacje celowe otrzymane z budżetu państwa na  realizację zadań  bieżących  z zakresu administracji rządowejoraz innych zadań zleconych gminie ustawami </t>
  </si>
  <si>
    <t>MAJĄTKOWE UE i 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</si>
</sst>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i/>
      <sz val="8"/>
      <name val="Times New Roman"/>
      <family val="1"/>
    </font>
    <font>
      <i/>
      <sz val="8"/>
      <name val="Arial"/>
      <family val="0"/>
    </font>
    <font>
      <b/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6" fillId="0" borderId="10" xfId="0" applyNumberFormat="1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left" vertical="top"/>
    </xf>
    <xf numFmtId="4" fontId="8" fillId="0" borderId="0" xfId="0" applyNumberFormat="1" applyFont="1" applyAlignment="1">
      <alignment horizontal="left" vertical="top" wrapText="1"/>
    </xf>
    <xf numFmtId="165" fontId="3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right" vertical="top"/>
    </xf>
    <xf numFmtId="165" fontId="11" fillId="0" borderId="10" xfId="0" applyNumberFormat="1" applyFont="1" applyBorder="1" applyAlignment="1">
      <alignment horizontal="right" vertical="top"/>
    </xf>
    <xf numFmtId="165" fontId="6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top"/>
    </xf>
    <xf numFmtId="4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horizontal="left" vertical="top" wrapText="1"/>
    </xf>
    <xf numFmtId="4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" fontId="2" fillId="0" borderId="10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/>
    </xf>
    <xf numFmtId="4" fontId="30" fillId="0" borderId="10" xfId="0" applyNumberFormat="1" applyFont="1" applyBorder="1" applyAlignment="1">
      <alignment horizontal="right" vertical="top"/>
    </xf>
    <xf numFmtId="4" fontId="30" fillId="0" borderId="10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/>
    </xf>
    <xf numFmtId="165" fontId="11" fillId="0" borderId="10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left"/>
    </xf>
    <xf numFmtId="49" fontId="9" fillId="0" borderId="10" xfId="0" applyNumberFormat="1" applyFont="1" applyBorder="1" applyAlignment="1">
      <alignment horizontal="left" vertical="top" wrapText="1"/>
    </xf>
    <xf numFmtId="165" fontId="9" fillId="0" borderId="10" xfId="0" applyNumberFormat="1" applyFont="1" applyBorder="1" applyAlignment="1">
      <alignment horizontal="right" vertical="top"/>
    </xf>
    <xf numFmtId="49" fontId="31" fillId="0" borderId="10" xfId="0" applyNumberFormat="1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49" fontId="31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 horizontal="left" vertical="top" wrapText="1"/>
    </xf>
    <xf numFmtId="165" fontId="28" fillId="0" borderId="10" xfId="0" applyNumberFormat="1" applyFont="1" applyBorder="1" applyAlignment="1">
      <alignment horizontal="right" vertical="top"/>
    </xf>
    <xf numFmtId="0" fontId="33" fillId="0" borderId="0" xfId="0" applyFont="1" applyAlignment="1">
      <alignment horizontal="left"/>
    </xf>
    <xf numFmtId="4" fontId="34" fillId="0" borderId="0" xfId="0" applyNumberFormat="1" applyFont="1" applyAlignment="1">
      <alignment horizontal="left" vertical="top" wrapText="1"/>
    </xf>
    <xf numFmtId="4" fontId="28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31" fillId="0" borderId="13" xfId="0" applyNumberFormat="1" applyFont="1" applyBorder="1" applyAlignment="1">
      <alignment horizontal="left" vertical="top" wrapText="1"/>
    </xf>
    <xf numFmtId="49" fontId="31" fillId="0" borderId="11" xfId="0" applyNumberFormat="1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49" fontId="31" fillId="0" borderId="13" xfId="0" applyNumberFormat="1" applyFont="1" applyBorder="1" applyAlignment="1">
      <alignment horizontal="left" vertical="top"/>
    </xf>
    <xf numFmtId="49" fontId="31" fillId="0" borderId="11" xfId="0" applyNumberFormat="1" applyFont="1" applyBorder="1" applyAlignment="1">
      <alignment horizontal="left" vertical="top"/>
    </xf>
    <xf numFmtId="0" fontId="29" fillId="0" borderId="11" xfId="0" applyFont="1" applyBorder="1" applyAlignment="1">
      <alignment horizontal="left" vertical="top"/>
    </xf>
    <xf numFmtId="49" fontId="31" fillId="0" borderId="10" xfId="0" applyNumberFormat="1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/>
    </xf>
    <xf numFmtId="0" fontId="31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PageLayoutView="0" workbookViewId="0" topLeftCell="A224">
      <selection activeCell="F231" sqref="F231"/>
    </sheetView>
  </sheetViews>
  <sheetFormatPr defaultColWidth="9.140625" defaultRowHeight="12.75"/>
  <cols>
    <col min="1" max="1" width="5.57421875" style="3" customWidth="1"/>
    <col min="2" max="3" width="7.00390625" style="3" customWidth="1"/>
    <col min="4" max="4" width="32.7109375" style="3" customWidth="1"/>
    <col min="5" max="5" width="13.28125" style="14" customWidth="1"/>
    <col min="6" max="6" width="14.00390625" style="15" customWidth="1"/>
    <col min="7" max="7" width="6.421875" style="1" customWidth="1"/>
    <col min="8" max="8" width="14.28125" style="3" customWidth="1"/>
    <col min="9" max="16384" width="9.140625" style="3" customWidth="1"/>
  </cols>
  <sheetData>
    <row r="1" spans="1:7" s="1" customFormat="1" ht="25.5" customHeight="1">
      <c r="A1" s="120" t="s">
        <v>0</v>
      </c>
      <c r="B1" s="120" t="s">
        <v>1</v>
      </c>
      <c r="C1" s="120" t="s">
        <v>2</v>
      </c>
      <c r="D1" s="120" t="s">
        <v>3</v>
      </c>
      <c r="E1" s="137" t="s">
        <v>200</v>
      </c>
      <c r="F1" s="139" t="s">
        <v>201</v>
      </c>
      <c r="G1" s="140"/>
    </row>
    <row r="2" spans="1:7" ht="27" customHeight="1">
      <c r="A2" s="120"/>
      <c r="B2" s="120"/>
      <c r="C2" s="120"/>
      <c r="D2" s="120"/>
      <c r="E2" s="138"/>
      <c r="F2" s="2" t="s">
        <v>4</v>
      </c>
      <c r="G2" s="102" t="s">
        <v>235</v>
      </c>
    </row>
    <row r="3" spans="1:8" ht="12.75">
      <c r="A3" s="4">
        <v>1</v>
      </c>
      <c r="B3" s="4">
        <v>2</v>
      </c>
      <c r="C3" s="5">
        <v>3</v>
      </c>
      <c r="D3" s="5">
        <v>4</v>
      </c>
      <c r="E3" s="34">
        <v>5</v>
      </c>
      <c r="F3" s="35">
        <v>6</v>
      </c>
      <c r="G3" s="8">
        <v>7</v>
      </c>
      <c r="H3" s="13"/>
    </row>
    <row r="4" spans="1:8" s="6" customFormat="1" ht="12.75">
      <c r="A4" s="125" t="s">
        <v>5</v>
      </c>
      <c r="B4" s="67"/>
      <c r="C4" s="67"/>
      <c r="D4" s="73" t="s">
        <v>6</v>
      </c>
      <c r="E4" s="22">
        <f>E5+E12</f>
        <v>1210231.13</v>
      </c>
      <c r="F4" s="22">
        <f>F5+F12</f>
        <v>1175728</v>
      </c>
      <c r="G4" s="33">
        <f>(F4/E4)*100</f>
        <v>97.14904623218543</v>
      </c>
      <c r="H4" s="11"/>
    </row>
    <row r="5" spans="1:8" s="6" customFormat="1" ht="24.75" customHeight="1">
      <c r="A5" s="135"/>
      <c r="B5" s="110" t="s">
        <v>7</v>
      </c>
      <c r="C5" s="67"/>
      <c r="D5" s="73" t="s">
        <v>8</v>
      </c>
      <c r="E5" s="22">
        <f>E7+E6+E8+E9</f>
        <v>715519.15</v>
      </c>
      <c r="F5" s="22">
        <f>F7+F6+F8+F9</f>
        <v>685728</v>
      </c>
      <c r="G5" s="33">
        <f>(F5/E5)*100</f>
        <v>95.83642869656248</v>
      </c>
      <c r="H5" s="11"/>
    </row>
    <row r="6" spans="1:8" ht="36" customHeight="1">
      <c r="A6" s="135"/>
      <c r="B6" s="113"/>
      <c r="C6" s="7" t="s">
        <v>12</v>
      </c>
      <c r="D6" s="8" t="s">
        <v>13</v>
      </c>
      <c r="E6" s="23">
        <v>250000</v>
      </c>
      <c r="F6" s="24">
        <v>300000</v>
      </c>
      <c r="G6" s="33">
        <f>(F6/E6)*100</f>
        <v>120</v>
      </c>
      <c r="H6" s="13"/>
    </row>
    <row r="7" spans="1:8" ht="17.25" customHeight="1">
      <c r="A7" s="135"/>
      <c r="B7" s="113"/>
      <c r="C7" s="7" t="s">
        <v>14</v>
      </c>
      <c r="D7" s="8" t="s">
        <v>15</v>
      </c>
      <c r="E7" s="23">
        <v>2100</v>
      </c>
      <c r="F7" s="24">
        <v>500</v>
      </c>
      <c r="G7" s="33">
        <f aca="true" t="shared" si="0" ref="G7:G21">(F7/E7)*100</f>
        <v>23.809523809523807</v>
      </c>
      <c r="H7" s="13"/>
    </row>
    <row r="8" spans="1:8" ht="16.5" customHeight="1">
      <c r="A8" s="135"/>
      <c r="B8" s="113"/>
      <c r="C8" s="86" t="s">
        <v>16</v>
      </c>
      <c r="D8" s="8" t="s">
        <v>17</v>
      </c>
      <c r="E8" s="23">
        <v>40000</v>
      </c>
      <c r="F8" s="24">
        <v>5000</v>
      </c>
      <c r="G8" s="33"/>
      <c r="H8" s="13"/>
    </row>
    <row r="9" spans="1:8" ht="45" customHeight="1">
      <c r="A9" s="135"/>
      <c r="B9" s="113"/>
      <c r="C9" s="72" t="s">
        <v>154</v>
      </c>
      <c r="D9" s="8" t="s">
        <v>212</v>
      </c>
      <c r="E9" s="23">
        <f>E10+E11</f>
        <v>423419.15</v>
      </c>
      <c r="F9" s="30">
        <v>380228</v>
      </c>
      <c r="G9" s="33">
        <f t="shared" si="0"/>
        <v>89.79943396513832</v>
      </c>
      <c r="H9" s="13"/>
    </row>
    <row r="10" spans="1:8" ht="21.75" customHeight="1">
      <c r="A10" s="135"/>
      <c r="B10" s="79"/>
      <c r="C10" s="86"/>
      <c r="D10" s="52" t="s">
        <v>210</v>
      </c>
      <c r="E10" s="53">
        <v>241163.37</v>
      </c>
      <c r="F10" s="88"/>
      <c r="G10" s="89"/>
      <c r="H10" s="13"/>
    </row>
    <row r="11" spans="1:8" ht="29.25" customHeight="1">
      <c r="A11" s="135"/>
      <c r="B11" s="79"/>
      <c r="C11" s="86"/>
      <c r="D11" s="52" t="s">
        <v>211</v>
      </c>
      <c r="E11" s="53">
        <v>182255.78</v>
      </c>
      <c r="F11" s="88"/>
      <c r="G11" s="89"/>
      <c r="H11" s="13"/>
    </row>
    <row r="12" spans="1:8" s="6" customFormat="1" ht="18" customHeight="1">
      <c r="A12" s="135"/>
      <c r="B12" s="110" t="s">
        <v>18</v>
      </c>
      <c r="C12" s="67"/>
      <c r="D12" s="73" t="s">
        <v>19</v>
      </c>
      <c r="E12" s="22">
        <f>E13</f>
        <v>494711.98</v>
      </c>
      <c r="F12" s="22">
        <f>F13</f>
        <v>490000</v>
      </c>
      <c r="G12" s="33">
        <f t="shared" si="0"/>
        <v>99.04753064601347</v>
      </c>
      <c r="H12" s="11"/>
    </row>
    <row r="13" spans="1:8" ht="33" customHeight="1">
      <c r="A13" s="135"/>
      <c r="B13" s="113"/>
      <c r="C13" s="7" t="s">
        <v>20</v>
      </c>
      <c r="D13" s="8" t="str">
        <f>D43</f>
        <v>Dotacje celowe otrzymane z budżetu państwa na reaizację zadań bieących z zakresu administracji rządowej oraz innych zadań zleconych ustawami</v>
      </c>
      <c r="E13" s="23">
        <v>494711.98</v>
      </c>
      <c r="F13" s="24">
        <v>490000</v>
      </c>
      <c r="G13" s="33">
        <f t="shared" si="0"/>
        <v>99.04753064601347</v>
      </c>
      <c r="H13" s="13"/>
    </row>
    <row r="14" spans="1:8" s="6" customFormat="1" ht="21" customHeight="1">
      <c r="A14" s="125" t="s">
        <v>21</v>
      </c>
      <c r="B14" s="67"/>
      <c r="C14" s="67"/>
      <c r="D14" s="73" t="s">
        <v>22</v>
      </c>
      <c r="E14" s="22">
        <f>E15</f>
        <v>10000</v>
      </c>
      <c r="F14" s="22">
        <f>F15</f>
        <v>15000</v>
      </c>
      <c r="G14" s="33">
        <f t="shared" si="0"/>
        <v>150</v>
      </c>
      <c r="H14" s="11"/>
    </row>
    <row r="15" spans="1:8" s="6" customFormat="1" ht="12.75">
      <c r="A15" s="126"/>
      <c r="B15" s="110" t="s">
        <v>23</v>
      </c>
      <c r="C15" s="67"/>
      <c r="D15" s="73" t="s">
        <v>19</v>
      </c>
      <c r="E15" s="22">
        <f>E16</f>
        <v>10000</v>
      </c>
      <c r="F15" s="22">
        <f>F16</f>
        <v>15000</v>
      </c>
      <c r="G15" s="29">
        <f t="shared" si="0"/>
        <v>150</v>
      </c>
      <c r="H15" s="11"/>
    </row>
    <row r="16" spans="1:8" ht="23.25" customHeight="1">
      <c r="A16" s="126"/>
      <c r="B16" s="118"/>
      <c r="C16" s="7" t="s">
        <v>24</v>
      </c>
      <c r="D16" s="8" t="s">
        <v>25</v>
      </c>
      <c r="E16" s="27">
        <v>10000</v>
      </c>
      <c r="F16" s="30">
        <v>15000</v>
      </c>
      <c r="G16" s="29">
        <f t="shared" si="0"/>
        <v>150</v>
      </c>
      <c r="H16" s="13"/>
    </row>
    <row r="17" spans="1:8" s="6" customFormat="1" ht="12.75">
      <c r="A17" s="132">
        <v>600</v>
      </c>
      <c r="B17" s="67"/>
      <c r="C17" s="67"/>
      <c r="D17" s="73" t="s">
        <v>26</v>
      </c>
      <c r="E17" s="22">
        <f>E18+E20</f>
        <v>59148</v>
      </c>
      <c r="F17" s="22">
        <f>F18+F20</f>
        <v>200730</v>
      </c>
      <c r="G17" s="29">
        <f t="shared" si="0"/>
        <v>339.3690403733009</v>
      </c>
      <c r="H17" s="11"/>
    </row>
    <row r="18" spans="1:8" s="6" customFormat="1" ht="12.75">
      <c r="A18" s="132"/>
      <c r="B18" s="110">
        <v>60014</v>
      </c>
      <c r="C18" s="67"/>
      <c r="D18" s="73" t="s">
        <v>28</v>
      </c>
      <c r="E18" s="22">
        <f>E19</f>
        <v>58748</v>
      </c>
      <c r="F18" s="22">
        <f>F19</f>
        <v>59000</v>
      </c>
      <c r="G18" s="29">
        <f t="shared" si="0"/>
        <v>100.42895077279226</v>
      </c>
      <c r="H18" s="11"/>
    </row>
    <row r="19" spans="1:8" ht="28.5" customHeight="1">
      <c r="A19" s="132"/>
      <c r="B19" s="113"/>
      <c r="C19" s="7">
        <v>2320</v>
      </c>
      <c r="D19" s="8" t="s">
        <v>29</v>
      </c>
      <c r="E19" s="27">
        <v>58748</v>
      </c>
      <c r="F19" s="30">
        <v>59000</v>
      </c>
      <c r="G19" s="29">
        <f t="shared" si="0"/>
        <v>100.42895077279226</v>
      </c>
      <c r="H19" s="13"/>
    </row>
    <row r="20" spans="1:8" s="6" customFormat="1" ht="12.75">
      <c r="A20" s="132"/>
      <c r="B20" s="110">
        <v>60016</v>
      </c>
      <c r="C20" s="67"/>
      <c r="D20" s="73" t="s">
        <v>30</v>
      </c>
      <c r="E20" s="22">
        <f>E21+E22</f>
        <v>400</v>
      </c>
      <c r="F20" s="22">
        <f>F21+F22</f>
        <v>141730</v>
      </c>
      <c r="G20" s="29">
        <f t="shared" si="0"/>
        <v>35432.5</v>
      </c>
      <c r="H20" s="11"/>
    </row>
    <row r="21" spans="1:8" ht="12.75">
      <c r="A21" s="132"/>
      <c r="B21" s="113"/>
      <c r="C21" s="7" t="s">
        <v>16</v>
      </c>
      <c r="D21" s="8" t="s">
        <v>17</v>
      </c>
      <c r="E21" s="27">
        <v>400</v>
      </c>
      <c r="F21" s="30">
        <v>500</v>
      </c>
      <c r="G21" s="29">
        <f t="shared" si="0"/>
        <v>125</v>
      </c>
      <c r="H21" s="13"/>
    </row>
    <row r="22" spans="1:8" ht="42.75" customHeight="1">
      <c r="A22" s="132"/>
      <c r="B22" s="113"/>
      <c r="C22" s="7" t="s">
        <v>154</v>
      </c>
      <c r="D22" s="8" t="s">
        <v>208</v>
      </c>
      <c r="E22" s="28"/>
      <c r="F22" s="36">
        <v>141230</v>
      </c>
      <c r="G22" s="37"/>
      <c r="H22" s="13"/>
    </row>
    <row r="23" spans="1:8" ht="14.25" customHeight="1">
      <c r="A23" s="93"/>
      <c r="B23" s="79"/>
      <c r="C23" s="7"/>
      <c r="D23" s="52" t="s">
        <v>221</v>
      </c>
      <c r="E23" s="28"/>
      <c r="F23" s="36"/>
      <c r="G23" s="37"/>
      <c r="H23" s="13"/>
    </row>
    <row r="24" spans="1:8" s="6" customFormat="1" ht="18.75" customHeight="1">
      <c r="A24" s="132">
        <v>700</v>
      </c>
      <c r="B24" s="67"/>
      <c r="C24" s="67"/>
      <c r="D24" s="73" t="s">
        <v>32</v>
      </c>
      <c r="E24" s="22">
        <f>E28+E25</f>
        <v>512017</v>
      </c>
      <c r="F24" s="22">
        <f>F28+F25</f>
        <v>501260</v>
      </c>
      <c r="G24" s="29">
        <f>(F24/E24)*100</f>
        <v>97.89909319417129</v>
      </c>
      <c r="H24" s="11"/>
    </row>
    <row r="25" spans="1:8" s="6" customFormat="1" ht="16.5" customHeight="1">
      <c r="A25" s="132"/>
      <c r="B25" s="110" t="s">
        <v>33</v>
      </c>
      <c r="C25" s="67"/>
      <c r="D25" s="73" t="s">
        <v>34</v>
      </c>
      <c r="E25" s="22">
        <f>E26+E27</f>
        <v>15000</v>
      </c>
      <c r="F25" s="22">
        <f>F26+F27</f>
        <v>18000</v>
      </c>
      <c r="G25" s="29">
        <f>(F25/E25)*100</f>
        <v>120</v>
      </c>
      <c r="H25" s="11"/>
    </row>
    <row r="26" spans="1:8" s="16" customFormat="1" ht="26.25" customHeight="1">
      <c r="A26" s="132"/>
      <c r="B26" s="111"/>
      <c r="C26" s="7" t="s">
        <v>24</v>
      </c>
      <c r="D26" s="8" t="s">
        <v>37</v>
      </c>
      <c r="E26" s="27">
        <v>8000</v>
      </c>
      <c r="F26" s="23">
        <v>10000</v>
      </c>
      <c r="G26" s="29">
        <f>(F26/E26)*100</f>
        <v>125</v>
      </c>
      <c r="H26" s="13"/>
    </row>
    <row r="27" spans="1:8" s="16" customFormat="1" ht="16.5" customHeight="1">
      <c r="A27" s="132"/>
      <c r="B27" s="78"/>
      <c r="C27" s="7" t="s">
        <v>16</v>
      </c>
      <c r="D27" s="8" t="s">
        <v>17</v>
      </c>
      <c r="E27" s="27">
        <v>7000</v>
      </c>
      <c r="F27" s="23">
        <v>8000</v>
      </c>
      <c r="G27" s="29"/>
      <c r="H27" s="13"/>
    </row>
    <row r="28" spans="1:8" s="6" customFormat="1" ht="15.75" customHeight="1">
      <c r="A28" s="132"/>
      <c r="B28" s="115">
        <v>70005</v>
      </c>
      <c r="C28" s="67"/>
      <c r="D28" s="73" t="s">
        <v>35</v>
      </c>
      <c r="E28" s="22">
        <f>E29+E31+E34+E35+E30+E32+E33+E36</f>
        <v>497017</v>
      </c>
      <c r="F28" s="22">
        <f>F29+F31+F34+F35+F30+F32+F33+F36</f>
        <v>483260</v>
      </c>
      <c r="G28" s="29">
        <f aca="true" t="shared" si="1" ref="G28:G35">(F28/E28)*100</f>
        <v>97.23208662882759</v>
      </c>
      <c r="H28" s="11"/>
    </row>
    <row r="29" spans="1:8" ht="27.75" customHeight="1">
      <c r="A29" s="133"/>
      <c r="B29" s="117"/>
      <c r="C29" s="7" t="s">
        <v>36</v>
      </c>
      <c r="D29" s="8" t="s">
        <v>234</v>
      </c>
      <c r="E29" s="27">
        <v>65000</v>
      </c>
      <c r="F29" s="30">
        <v>75000</v>
      </c>
      <c r="G29" s="29">
        <f t="shared" si="1"/>
        <v>115.38461538461537</v>
      </c>
      <c r="H29" s="13"/>
    </row>
    <row r="30" spans="1:8" ht="14.25" customHeight="1">
      <c r="A30" s="133"/>
      <c r="B30" s="117"/>
      <c r="C30" s="7" t="s">
        <v>10</v>
      </c>
      <c r="D30" s="8" t="s">
        <v>11</v>
      </c>
      <c r="E30" s="27">
        <v>40</v>
      </c>
      <c r="F30" s="30">
        <v>60</v>
      </c>
      <c r="G30" s="29">
        <f t="shared" si="1"/>
        <v>150</v>
      </c>
      <c r="H30" s="13"/>
    </row>
    <row r="31" spans="1:8" ht="27.75" customHeight="1">
      <c r="A31" s="133"/>
      <c r="B31" s="117"/>
      <c r="C31" s="7" t="s">
        <v>24</v>
      </c>
      <c r="D31" s="8" t="s">
        <v>233</v>
      </c>
      <c r="E31" s="27">
        <v>190000</v>
      </c>
      <c r="F31" s="30">
        <v>200000</v>
      </c>
      <c r="G31" s="29">
        <f t="shared" si="1"/>
        <v>105.26315789473684</v>
      </c>
      <c r="H31" s="13"/>
    </row>
    <row r="32" spans="1:8" ht="32.25" customHeight="1">
      <c r="A32" s="133"/>
      <c r="B32" s="117"/>
      <c r="C32" s="7" t="s">
        <v>38</v>
      </c>
      <c r="D32" s="8" t="s">
        <v>39</v>
      </c>
      <c r="E32" s="27">
        <v>4000</v>
      </c>
      <c r="F32" s="30">
        <v>3000</v>
      </c>
      <c r="G32" s="29">
        <f t="shared" si="1"/>
        <v>75</v>
      </c>
      <c r="H32" s="13"/>
    </row>
    <row r="33" spans="1:8" ht="34.5" customHeight="1">
      <c r="A33" s="133"/>
      <c r="B33" s="117"/>
      <c r="C33" s="7" t="s">
        <v>12</v>
      </c>
      <c r="D33" s="8" t="s">
        <v>13</v>
      </c>
      <c r="E33" s="22">
        <v>100000</v>
      </c>
      <c r="F33" s="30">
        <v>200000</v>
      </c>
      <c r="G33" s="29">
        <f t="shared" si="1"/>
        <v>200</v>
      </c>
      <c r="H33" s="13"/>
    </row>
    <row r="34" spans="1:8" ht="12.75">
      <c r="A34" s="133"/>
      <c r="B34" s="117"/>
      <c r="C34" s="7" t="s">
        <v>42</v>
      </c>
      <c r="D34" s="8" t="s">
        <v>43</v>
      </c>
      <c r="E34" s="27">
        <v>2000</v>
      </c>
      <c r="F34" s="30">
        <v>2200</v>
      </c>
      <c r="G34" s="29">
        <f t="shared" si="1"/>
        <v>110.00000000000001</v>
      </c>
      <c r="H34" s="13"/>
    </row>
    <row r="35" spans="1:8" ht="12" customHeight="1">
      <c r="A35" s="133"/>
      <c r="B35" s="117"/>
      <c r="C35" s="7" t="s">
        <v>16</v>
      </c>
      <c r="D35" s="8" t="s">
        <v>17</v>
      </c>
      <c r="E35" s="27">
        <v>2000</v>
      </c>
      <c r="F35" s="24">
        <v>3000</v>
      </c>
      <c r="G35" s="29">
        <f t="shared" si="1"/>
        <v>150</v>
      </c>
      <c r="H35" s="13"/>
    </row>
    <row r="36" spans="1:8" ht="45.75" customHeight="1">
      <c r="A36" s="133"/>
      <c r="B36" s="117"/>
      <c r="C36" s="7" t="s">
        <v>197</v>
      </c>
      <c r="D36" s="8" t="s">
        <v>208</v>
      </c>
      <c r="E36" s="27">
        <f>E37</f>
        <v>133977</v>
      </c>
      <c r="F36" s="30"/>
      <c r="G36" s="29"/>
      <c r="H36" s="13"/>
    </row>
    <row r="37" spans="1:8" ht="21.75" customHeight="1">
      <c r="A37" s="94"/>
      <c r="B37" s="85"/>
      <c r="C37" s="7"/>
      <c r="D37" s="8" t="s">
        <v>213</v>
      </c>
      <c r="E37" s="27">
        <v>133977</v>
      </c>
      <c r="F37" s="30"/>
      <c r="G37" s="29"/>
      <c r="H37" s="13"/>
    </row>
    <row r="38" spans="1:8" s="6" customFormat="1" ht="15" customHeight="1">
      <c r="A38" s="132">
        <v>710</v>
      </c>
      <c r="B38" s="67"/>
      <c r="C38" s="67"/>
      <c r="D38" s="73" t="s">
        <v>44</v>
      </c>
      <c r="E38" s="22">
        <f>E39</f>
        <v>3000</v>
      </c>
      <c r="F38" s="22">
        <f>F39</f>
        <v>3000</v>
      </c>
      <c r="G38" s="29">
        <f aca="true" t="shared" si="2" ref="G38:G58">(F38/E38)*100</f>
        <v>100</v>
      </c>
      <c r="H38" s="11"/>
    </row>
    <row r="39" spans="1:8" s="6" customFormat="1" ht="12.75">
      <c r="A39" s="132"/>
      <c r="B39" s="110" t="s">
        <v>45</v>
      </c>
      <c r="C39" s="67"/>
      <c r="D39" s="73" t="s">
        <v>46</v>
      </c>
      <c r="E39" s="22">
        <f>E40</f>
        <v>3000</v>
      </c>
      <c r="F39" s="22">
        <f>F40</f>
        <v>3000</v>
      </c>
      <c r="G39" s="29">
        <f t="shared" si="2"/>
        <v>100</v>
      </c>
      <c r="H39" s="11"/>
    </row>
    <row r="40" spans="1:8" ht="43.5" customHeight="1">
      <c r="A40" s="133"/>
      <c r="B40" s="118"/>
      <c r="C40" s="7" t="s">
        <v>47</v>
      </c>
      <c r="D40" s="8" t="s">
        <v>48</v>
      </c>
      <c r="E40" s="27">
        <v>3000</v>
      </c>
      <c r="F40" s="30">
        <v>3000</v>
      </c>
      <c r="G40" s="29">
        <f t="shared" si="2"/>
        <v>100</v>
      </c>
      <c r="H40" s="13"/>
    </row>
    <row r="41" spans="1:8" s="6" customFormat="1" ht="18" customHeight="1">
      <c r="A41" s="125">
        <v>750</v>
      </c>
      <c r="B41" s="67"/>
      <c r="C41" s="67"/>
      <c r="D41" s="73" t="s">
        <v>49</v>
      </c>
      <c r="E41" s="22">
        <f>E42+E44+E53</f>
        <v>807277.25</v>
      </c>
      <c r="F41" s="22">
        <f>F42+F44+F53</f>
        <v>62414</v>
      </c>
      <c r="G41" s="29">
        <f t="shared" si="2"/>
        <v>7.731420648853909</v>
      </c>
      <c r="H41" s="11"/>
    </row>
    <row r="42" spans="1:8" s="6" customFormat="1" ht="16.5" customHeight="1">
      <c r="A42" s="126"/>
      <c r="B42" s="110">
        <v>75011</v>
      </c>
      <c r="C42" s="67"/>
      <c r="D42" s="73" t="s">
        <v>50</v>
      </c>
      <c r="E42" s="22">
        <f>E43</f>
        <v>62103</v>
      </c>
      <c r="F42" s="22">
        <f>F43</f>
        <v>34804</v>
      </c>
      <c r="G42" s="29">
        <f t="shared" si="2"/>
        <v>56.0423812054168</v>
      </c>
      <c r="H42" s="11"/>
    </row>
    <row r="43" spans="1:8" ht="33" customHeight="1">
      <c r="A43" s="126"/>
      <c r="B43" s="113"/>
      <c r="C43" s="7">
        <v>2010</v>
      </c>
      <c r="D43" s="8" t="s">
        <v>220</v>
      </c>
      <c r="E43" s="27">
        <v>62103</v>
      </c>
      <c r="F43" s="30">
        <v>34804</v>
      </c>
      <c r="G43" s="29">
        <f t="shared" si="2"/>
        <v>56.0423812054168</v>
      </c>
      <c r="H43" s="13"/>
    </row>
    <row r="44" spans="1:8" s="6" customFormat="1" ht="25.5" customHeight="1">
      <c r="A44" s="126"/>
      <c r="B44" s="110">
        <v>75023</v>
      </c>
      <c r="C44" s="67"/>
      <c r="D44" s="73" t="s">
        <v>51</v>
      </c>
      <c r="E44" s="22">
        <f>E45+E46+E47+E49+E50+E48+E51</f>
        <v>740174.25</v>
      </c>
      <c r="F44" s="22">
        <f>F45+F46+F47+F49+F50+F48+F51</f>
        <v>27610</v>
      </c>
      <c r="G44" s="29">
        <f t="shared" si="2"/>
        <v>3.7302027191570093</v>
      </c>
      <c r="H44" s="11"/>
    </row>
    <row r="45" spans="1:8" ht="25.5" customHeight="1">
      <c r="A45" s="126"/>
      <c r="B45" s="113"/>
      <c r="C45" s="7" t="s">
        <v>24</v>
      </c>
      <c r="D45" s="8" t="s">
        <v>37</v>
      </c>
      <c r="E45" s="27">
        <v>500</v>
      </c>
      <c r="F45" s="30">
        <v>500</v>
      </c>
      <c r="G45" s="29">
        <f t="shared" si="2"/>
        <v>100</v>
      </c>
      <c r="H45" s="13"/>
    </row>
    <row r="46" spans="1:8" ht="12.75">
      <c r="A46" s="126"/>
      <c r="B46" s="113"/>
      <c r="C46" s="7" t="s">
        <v>52</v>
      </c>
      <c r="D46" s="8" t="s">
        <v>53</v>
      </c>
      <c r="E46" s="27">
        <v>35</v>
      </c>
      <c r="F46" s="30">
        <v>50</v>
      </c>
      <c r="G46" s="29">
        <f t="shared" si="2"/>
        <v>142.85714285714286</v>
      </c>
      <c r="H46" s="13"/>
    </row>
    <row r="47" spans="1:8" ht="22.5">
      <c r="A47" s="126"/>
      <c r="B47" s="113"/>
      <c r="C47" s="7" t="s">
        <v>40</v>
      </c>
      <c r="D47" s="8" t="s">
        <v>54</v>
      </c>
      <c r="E47" s="27">
        <v>11000</v>
      </c>
      <c r="F47" s="30">
        <v>12000</v>
      </c>
      <c r="G47" s="29">
        <f t="shared" si="2"/>
        <v>109.09090909090908</v>
      </c>
      <c r="H47" s="13"/>
    </row>
    <row r="48" spans="1:8" ht="15.75" customHeight="1">
      <c r="A48" s="126"/>
      <c r="B48" s="113"/>
      <c r="C48" s="7" t="s">
        <v>14</v>
      </c>
      <c r="D48" s="8" t="s">
        <v>55</v>
      </c>
      <c r="E48" s="27">
        <v>10000</v>
      </c>
      <c r="F48" s="30">
        <v>10000</v>
      </c>
      <c r="G48" s="29">
        <f t="shared" si="2"/>
        <v>100</v>
      </c>
      <c r="H48" s="13"/>
    </row>
    <row r="49" spans="1:8" ht="15.75" customHeight="1">
      <c r="A49" s="126"/>
      <c r="B49" s="113"/>
      <c r="C49" s="7" t="s">
        <v>16</v>
      </c>
      <c r="D49" s="8" t="s">
        <v>17</v>
      </c>
      <c r="E49" s="27">
        <v>4000</v>
      </c>
      <c r="F49" s="30">
        <v>5000</v>
      </c>
      <c r="G49" s="29">
        <f t="shared" si="2"/>
        <v>125</v>
      </c>
      <c r="H49" s="13"/>
    </row>
    <row r="50" spans="1:8" ht="33.75" customHeight="1">
      <c r="A50" s="126"/>
      <c r="B50" s="118"/>
      <c r="C50" s="7">
        <v>2360</v>
      </c>
      <c r="D50" s="8" t="s">
        <v>56</v>
      </c>
      <c r="E50" s="27">
        <v>40</v>
      </c>
      <c r="F50" s="30">
        <v>60</v>
      </c>
      <c r="G50" s="29">
        <f t="shared" si="2"/>
        <v>150</v>
      </c>
      <c r="H50" s="13"/>
    </row>
    <row r="51" spans="1:8" ht="46.5" customHeight="1">
      <c r="A51" s="126"/>
      <c r="B51" s="65"/>
      <c r="C51" s="7" t="s">
        <v>154</v>
      </c>
      <c r="D51" s="8" t="s">
        <v>178</v>
      </c>
      <c r="E51" s="27">
        <v>714599.25</v>
      </c>
      <c r="F51" s="30"/>
      <c r="G51" s="29"/>
      <c r="H51" s="13"/>
    </row>
    <row r="52" spans="1:8" ht="25.5" customHeight="1">
      <c r="A52" s="95"/>
      <c r="B52" s="79"/>
      <c r="C52" s="7"/>
      <c r="D52" s="52" t="s">
        <v>222</v>
      </c>
      <c r="E52" s="53">
        <v>714599.25</v>
      </c>
      <c r="F52" s="88"/>
      <c r="G52" s="89"/>
      <c r="H52" s="90">
        <v>683715.49</v>
      </c>
    </row>
    <row r="53" spans="1:8" ht="16.5" customHeight="1">
      <c r="A53" s="95"/>
      <c r="B53" s="87">
        <v>75095</v>
      </c>
      <c r="C53" s="7"/>
      <c r="D53" s="81" t="s">
        <v>19</v>
      </c>
      <c r="E53" s="22">
        <f>E54</f>
        <v>5000</v>
      </c>
      <c r="F53" s="88"/>
      <c r="G53" s="89"/>
      <c r="H53" s="13"/>
    </row>
    <row r="54" spans="1:8" ht="18.75" customHeight="1">
      <c r="A54" s="95"/>
      <c r="B54" s="79"/>
      <c r="C54" s="7" t="s">
        <v>16</v>
      </c>
      <c r="D54" s="8" t="s">
        <v>17</v>
      </c>
      <c r="E54" s="27">
        <v>5000</v>
      </c>
      <c r="F54" s="88"/>
      <c r="G54" s="89"/>
      <c r="H54" s="13"/>
    </row>
    <row r="55" spans="1:8" ht="12" customHeight="1">
      <c r="A55" s="95"/>
      <c r="B55" s="79"/>
      <c r="C55" s="7"/>
      <c r="D55" s="52" t="s">
        <v>214</v>
      </c>
      <c r="E55" s="53">
        <v>5000</v>
      </c>
      <c r="F55" s="88"/>
      <c r="G55" s="89"/>
      <c r="H55" s="13"/>
    </row>
    <row r="56" spans="1:8" s="6" customFormat="1" ht="24" customHeight="1">
      <c r="A56" s="125">
        <v>751</v>
      </c>
      <c r="B56" s="67"/>
      <c r="C56" s="67"/>
      <c r="D56" s="73" t="s">
        <v>57</v>
      </c>
      <c r="E56" s="22">
        <f>E57+E59+E61</f>
        <v>84245</v>
      </c>
      <c r="F56" s="22">
        <f>F57+F59+F61</f>
        <v>1350</v>
      </c>
      <c r="G56" s="29">
        <f t="shared" si="2"/>
        <v>1.6024689892575228</v>
      </c>
      <c r="H56" s="11"/>
    </row>
    <row r="57" spans="1:8" s="6" customFormat="1" ht="21.75" customHeight="1">
      <c r="A57" s="126"/>
      <c r="B57" s="110">
        <v>75101</v>
      </c>
      <c r="C57" s="67"/>
      <c r="D57" s="73" t="s">
        <v>58</v>
      </c>
      <c r="E57" s="22">
        <f>E58</f>
        <v>1350</v>
      </c>
      <c r="F57" s="22">
        <f>F58</f>
        <v>1350</v>
      </c>
      <c r="G57" s="29">
        <f t="shared" si="2"/>
        <v>100</v>
      </c>
      <c r="H57" s="11"/>
    </row>
    <row r="58" spans="1:8" ht="35.25" customHeight="1">
      <c r="A58" s="126"/>
      <c r="B58" s="118"/>
      <c r="C58" s="7">
        <v>2010</v>
      </c>
      <c r="D58" s="8" t="s">
        <v>219</v>
      </c>
      <c r="E58" s="27">
        <v>1350</v>
      </c>
      <c r="F58" s="30">
        <v>1350</v>
      </c>
      <c r="G58" s="29">
        <f t="shared" si="2"/>
        <v>100</v>
      </c>
      <c r="H58" s="13"/>
    </row>
    <row r="59" spans="1:8" s="6" customFormat="1" ht="56.25" customHeight="1">
      <c r="A59" s="126"/>
      <c r="B59" s="70">
        <v>75109</v>
      </c>
      <c r="C59" s="67"/>
      <c r="D59" s="73" t="s">
        <v>158</v>
      </c>
      <c r="E59" s="22">
        <f>E60</f>
        <v>60248</v>
      </c>
      <c r="F59" s="22">
        <f>F60</f>
        <v>0</v>
      </c>
      <c r="G59" s="29"/>
      <c r="H59" s="11"/>
    </row>
    <row r="60" spans="1:8" ht="45.75" customHeight="1">
      <c r="A60" s="126"/>
      <c r="B60" s="69"/>
      <c r="C60" s="7" t="s">
        <v>20</v>
      </c>
      <c r="D60" s="8" t="s">
        <v>248</v>
      </c>
      <c r="E60" s="27">
        <v>60248</v>
      </c>
      <c r="F60" s="30"/>
      <c r="G60" s="29"/>
      <c r="H60" s="13"/>
    </row>
    <row r="61" spans="1:8" ht="15" customHeight="1">
      <c r="A61" s="136"/>
      <c r="B61" s="70">
        <v>75113</v>
      </c>
      <c r="C61" s="67"/>
      <c r="D61" s="103" t="s">
        <v>250</v>
      </c>
      <c r="E61" s="25">
        <f>E62</f>
        <v>22647</v>
      </c>
      <c r="F61" s="25">
        <f>F62</f>
        <v>0</v>
      </c>
      <c r="G61" s="29"/>
      <c r="H61" s="13"/>
    </row>
    <row r="62" spans="1:8" ht="46.5" customHeight="1">
      <c r="A62" s="128"/>
      <c r="B62" s="69"/>
      <c r="C62" s="7" t="s">
        <v>20</v>
      </c>
      <c r="D62" s="8" t="s">
        <v>249</v>
      </c>
      <c r="E62" s="27">
        <v>22647</v>
      </c>
      <c r="F62" s="30"/>
      <c r="G62" s="29"/>
      <c r="H62" s="13"/>
    </row>
    <row r="63" spans="1:8" s="6" customFormat="1" ht="29.25" customHeight="1">
      <c r="A63" s="125">
        <v>754</v>
      </c>
      <c r="B63" s="67"/>
      <c r="C63" s="67"/>
      <c r="D63" s="73" t="s">
        <v>59</v>
      </c>
      <c r="E63" s="22">
        <f>E64+E67</f>
        <v>88509.34</v>
      </c>
      <c r="F63" s="22">
        <f>F64+F67</f>
        <v>0</v>
      </c>
      <c r="G63" s="29">
        <f>(F63/E63)*100</f>
        <v>0</v>
      </c>
      <c r="H63" s="11"/>
    </row>
    <row r="64" spans="1:8" s="6" customFormat="1" ht="29.25" customHeight="1">
      <c r="A64" s="126"/>
      <c r="B64" s="84" t="s">
        <v>215</v>
      </c>
      <c r="C64" s="82"/>
      <c r="D64" s="81" t="s">
        <v>216</v>
      </c>
      <c r="E64" s="22">
        <f>E65</f>
        <v>10000</v>
      </c>
      <c r="F64" s="22"/>
      <c r="G64" s="29"/>
      <c r="H64" s="11"/>
    </row>
    <row r="65" spans="1:8" s="6" customFormat="1" ht="20.25" customHeight="1">
      <c r="A65" s="126"/>
      <c r="B65" s="84"/>
      <c r="C65" s="82" t="s">
        <v>27</v>
      </c>
      <c r="D65" s="103" t="s">
        <v>251</v>
      </c>
      <c r="E65" s="22">
        <v>10000</v>
      </c>
      <c r="F65" s="22"/>
      <c r="G65" s="29"/>
      <c r="H65" s="11"/>
    </row>
    <row r="66" spans="1:8" s="6" customFormat="1" ht="21.75" customHeight="1">
      <c r="A66" s="126"/>
      <c r="B66" s="84"/>
      <c r="C66" s="91"/>
      <c r="D66" s="52" t="s">
        <v>218</v>
      </c>
      <c r="E66" s="53">
        <v>10000</v>
      </c>
      <c r="F66" s="53"/>
      <c r="G66" s="92"/>
      <c r="H66" s="11"/>
    </row>
    <row r="67" spans="1:8" s="6" customFormat="1" ht="17.25" customHeight="1">
      <c r="A67" s="136"/>
      <c r="B67" s="70">
        <v>75495</v>
      </c>
      <c r="C67" s="67"/>
      <c r="D67" s="73" t="s">
        <v>19</v>
      </c>
      <c r="E67" s="25">
        <f>E68</f>
        <v>78509.34</v>
      </c>
      <c r="F67" s="25">
        <f>F68</f>
        <v>0</v>
      </c>
      <c r="G67" s="29"/>
      <c r="H67" s="11"/>
    </row>
    <row r="68" spans="1:8" ht="69.75" customHeight="1">
      <c r="A68" s="128"/>
      <c r="B68" s="69"/>
      <c r="C68" s="7" t="s">
        <v>154</v>
      </c>
      <c r="D68" s="8" t="s">
        <v>193</v>
      </c>
      <c r="E68" s="27">
        <v>78509.34</v>
      </c>
      <c r="F68" s="30"/>
      <c r="G68" s="29"/>
      <c r="H68" s="13"/>
    </row>
    <row r="69" spans="1:8" ht="20.25" customHeight="1">
      <c r="A69" s="96"/>
      <c r="B69" s="83"/>
      <c r="C69" s="7"/>
      <c r="D69" s="8" t="s">
        <v>217</v>
      </c>
      <c r="E69" s="27">
        <v>78509.34</v>
      </c>
      <c r="F69" s="30"/>
      <c r="G69" s="29"/>
      <c r="H69" s="13"/>
    </row>
    <row r="70" spans="1:8" s="6" customFormat="1" ht="44.25" customHeight="1">
      <c r="A70" s="132">
        <v>756</v>
      </c>
      <c r="B70" s="67"/>
      <c r="C70" s="67"/>
      <c r="D70" s="73" t="s">
        <v>60</v>
      </c>
      <c r="E70" s="22">
        <f>E71+E73+E82+E96+E103</f>
        <v>8060420</v>
      </c>
      <c r="F70" s="22">
        <f>F71+F73+F82+F96+F103</f>
        <v>9119087</v>
      </c>
      <c r="G70" s="29">
        <f aca="true" t="shared" si="3" ref="G70:G124">(F70/E70)*100</f>
        <v>113.13414189335047</v>
      </c>
      <c r="H70" s="11"/>
    </row>
    <row r="71" spans="1:8" s="6" customFormat="1" ht="22.5" customHeight="1">
      <c r="A71" s="132"/>
      <c r="B71" s="110">
        <v>75601</v>
      </c>
      <c r="C71" s="67"/>
      <c r="D71" s="73" t="s">
        <v>61</v>
      </c>
      <c r="E71" s="22">
        <f>E72</f>
        <v>8000</v>
      </c>
      <c r="F71" s="22">
        <f>F72</f>
        <v>10000</v>
      </c>
      <c r="G71" s="29">
        <f t="shared" si="3"/>
        <v>125</v>
      </c>
      <c r="H71" s="11"/>
    </row>
    <row r="72" spans="1:8" ht="23.25" customHeight="1">
      <c r="A72" s="132"/>
      <c r="B72" s="113"/>
      <c r="C72" s="7" t="s">
        <v>62</v>
      </c>
      <c r="D72" s="8" t="s">
        <v>244</v>
      </c>
      <c r="E72" s="27">
        <v>8000</v>
      </c>
      <c r="F72" s="30">
        <v>10000</v>
      </c>
      <c r="G72" s="29">
        <f t="shared" si="3"/>
        <v>125</v>
      </c>
      <c r="H72" s="13"/>
    </row>
    <row r="73" spans="1:8" s="6" customFormat="1" ht="38.25" customHeight="1">
      <c r="A73" s="132"/>
      <c r="B73" s="110">
        <v>75615</v>
      </c>
      <c r="C73" s="67"/>
      <c r="D73" s="81" t="s">
        <v>229</v>
      </c>
      <c r="E73" s="22">
        <f>E74+E75+E76+E77+E79+E80+E78+E81</f>
        <v>1292300</v>
      </c>
      <c r="F73" s="22">
        <f>F74+F75+F76+F77+F79+F80+F78+F81</f>
        <v>1408050</v>
      </c>
      <c r="G73" s="29">
        <f t="shared" si="3"/>
        <v>108.95689855296757</v>
      </c>
      <c r="H73" s="11"/>
    </row>
    <row r="74" spans="1:8" ht="15.75" customHeight="1">
      <c r="A74" s="132"/>
      <c r="B74" s="114"/>
      <c r="C74" s="7" t="s">
        <v>64</v>
      </c>
      <c r="D74" s="8" t="s">
        <v>65</v>
      </c>
      <c r="E74" s="27">
        <v>1100000</v>
      </c>
      <c r="F74" s="30">
        <v>1200000</v>
      </c>
      <c r="G74" s="29">
        <f t="shared" si="3"/>
        <v>109.09090909090908</v>
      </c>
      <c r="H74" s="13"/>
    </row>
    <row r="75" spans="1:8" ht="12.75">
      <c r="A75" s="132"/>
      <c r="B75" s="114"/>
      <c r="C75" s="7" t="s">
        <v>66</v>
      </c>
      <c r="D75" s="8" t="s">
        <v>67</v>
      </c>
      <c r="E75" s="27">
        <v>85000</v>
      </c>
      <c r="F75" s="30">
        <v>85200</v>
      </c>
      <c r="G75" s="29">
        <f t="shared" si="3"/>
        <v>100.23529411764707</v>
      </c>
      <c r="H75" s="13"/>
    </row>
    <row r="76" spans="1:8" ht="12.75">
      <c r="A76" s="132"/>
      <c r="B76" s="114"/>
      <c r="C76" s="7" t="s">
        <v>68</v>
      </c>
      <c r="D76" s="8" t="s">
        <v>69</v>
      </c>
      <c r="E76" s="27">
        <v>87000</v>
      </c>
      <c r="F76" s="30">
        <v>95000</v>
      </c>
      <c r="G76" s="29">
        <f t="shared" si="3"/>
        <v>109.19540229885058</v>
      </c>
      <c r="H76" s="13"/>
    </row>
    <row r="77" spans="1:8" ht="15.75" customHeight="1">
      <c r="A77" s="132"/>
      <c r="B77" s="114"/>
      <c r="C77" s="7" t="s">
        <v>70</v>
      </c>
      <c r="D77" s="8" t="s">
        <v>223</v>
      </c>
      <c r="E77" s="27">
        <v>7000</v>
      </c>
      <c r="F77" s="30">
        <v>12000</v>
      </c>
      <c r="G77" s="29">
        <f t="shared" si="3"/>
        <v>171.42857142857142</v>
      </c>
      <c r="H77" s="13"/>
    </row>
    <row r="78" spans="1:8" ht="36.75" customHeight="1">
      <c r="A78" s="132"/>
      <c r="B78" s="114"/>
      <c r="C78" s="7" t="s">
        <v>9</v>
      </c>
      <c r="D78" s="8" t="s">
        <v>156</v>
      </c>
      <c r="E78" s="27">
        <v>2000</v>
      </c>
      <c r="F78" s="30">
        <v>2200</v>
      </c>
      <c r="G78" s="29">
        <f t="shared" si="3"/>
        <v>110.00000000000001</v>
      </c>
      <c r="H78" s="13"/>
    </row>
    <row r="79" spans="1:8" ht="18" customHeight="1">
      <c r="A79" s="132"/>
      <c r="B79" s="114"/>
      <c r="C79" s="7" t="s">
        <v>10</v>
      </c>
      <c r="D79" s="8" t="s">
        <v>78</v>
      </c>
      <c r="E79" s="27">
        <v>100</v>
      </c>
      <c r="F79" s="30">
        <v>150</v>
      </c>
      <c r="G79" s="29">
        <f t="shared" si="3"/>
        <v>150</v>
      </c>
      <c r="H79" s="13"/>
    </row>
    <row r="80" spans="1:8" ht="23.25" customHeight="1">
      <c r="A80" s="132"/>
      <c r="B80" s="114"/>
      <c r="C80" s="7" t="s">
        <v>63</v>
      </c>
      <c r="D80" s="8" t="s">
        <v>237</v>
      </c>
      <c r="E80" s="27">
        <v>8000</v>
      </c>
      <c r="F80" s="30">
        <v>10000</v>
      </c>
      <c r="G80" s="29">
        <f t="shared" si="3"/>
        <v>125</v>
      </c>
      <c r="H80" s="13"/>
    </row>
    <row r="81" spans="1:8" ht="25.5" customHeight="1">
      <c r="A81" s="132"/>
      <c r="B81" s="112"/>
      <c r="C81" s="7" t="s">
        <v>155</v>
      </c>
      <c r="D81" s="8" t="s">
        <v>157</v>
      </c>
      <c r="E81" s="27">
        <v>3200</v>
      </c>
      <c r="F81" s="30">
        <v>3500</v>
      </c>
      <c r="G81" s="29">
        <f t="shared" si="3"/>
        <v>109.375</v>
      </c>
      <c r="H81" s="13"/>
    </row>
    <row r="82" spans="1:8" s="6" customFormat="1" ht="37.5" customHeight="1">
      <c r="A82" s="132"/>
      <c r="B82" s="110">
        <v>75616</v>
      </c>
      <c r="C82" s="67"/>
      <c r="D82" s="73" t="s">
        <v>79</v>
      </c>
      <c r="E82" s="22">
        <f>E83+E84+E85+E86+E87+E88+E89+E91+E92+E93+E94+E95+E90</f>
        <v>3080400</v>
      </c>
      <c r="F82" s="22">
        <f>F83+F84+F85+F86+F87+F88+F89+F91+F92+F93+F94+F95+F90</f>
        <v>3617900</v>
      </c>
      <c r="G82" s="29">
        <f t="shared" si="3"/>
        <v>117.44903259316972</v>
      </c>
      <c r="H82" s="11"/>
    </row>
    <row r="83" spans="1:8" ht="16.5" customHeight="1">
      <c r="A83" s="132"/>
      <c r="B83" s="113"/>
      <c r="C83" s="7" t="s">
        <v>64</v>
      </c>
      <c r="D83" s="8" t="s">
        <v>65</v>
      </c>
      <c r="E83" s="27">
        <v>1100000</v>
      </c>
      <c r="F83" s="30">
        <v>1300000</v>
      </c>
      <c r="G83" s="29">
        <f t="shared" si="3"/>
        <v>118.18181818181819</v>
      </c>
      <c r="H83" s="13"/>
    </row>
    <row r="84" spans="1:8" ht="12.75">
      <c r="A84" s="132"/>
      <c r="B84" s="113"/>
      <c r="C84" s="7" t="s">
        <v>66</v>
      </c>
      <c r="D84" s="8" t="s">
        <v>67</v>
      </c>
      <c r="E84" s="27">
        <v>1600000</v>
      </c>
      <c r="F84" s="30">
        <v>1900000</v>
      </c>
      <c r="G84" s="29">
        <f t="shared" si="3"/>
        <v>118.75</v>
      </c>
      <c r="H84" s="13"/>
    </row>
    <row r="85" spans="1:8" ht="12.75">
      <c r="A85" s="132"/>
      <c r="B85" s="113"/>
      <c r="C85" s="7" t="s">
        <v>68</v>
      </c>
      <c r="D85" s="8" t="s">
        <v>69</v>
      </c>
      <c r="E85" s="27">
        <v>12500</v>
      </c>
      <c r="F85" s="30">
        <v>21000</v>
      </c>
      <c r="G85" s="29">
        <f t="shared" si="3"/>
        <v>168</v>
      </c>
      <c r="H85" s="13"/>
    </row>
    <row r="86" spans="1:8" ht="15.75" customHeight="1">
      <c r="A86" s="132"/>
      <c r="B86" s="113"/>
      <c r="C86" s="7" t="s">
        <v>70</v>
      </c>
      <c r="D86" s="8" t="s">
        <v>224</v>
      </c>
      <c r="E86" s="27">
        <v>151000</v>
      </c>
      <c r="F86" s="30">
        <v>160000</v>
      </c>
      <c r="G86" s="29">
        <f t="shared" si="3"/>
        <v>105.96026490066225</v>
      </c>
      <c r="H86" s="13"/>
    </row>
    <row r="87" spans="1:8" ht="15" customHeight="1">
      <c r="A87" s="132"/>
      <c r="B87" s="113"/>
      <c r="C87" s="7" t="s">
        <v>80</v>
      </c>
      <c r="D87" s="8" t="s">
        <v>236</v>
      </c>
      <c r="E87" s="27">
        <v>16500</v>
      </c>
      <c r="F87" s="30">
        <v>18000</v>
      </c>
      <c r="G87" s="29">
        <f t="shared" si="3"/>
        <v>109.09090909090908</v>
      </c>
      <c r="H87" s="13"/>
    </row>
    <row r="88" spans="1:8" ht="12.75">
      <c r="A88" s="132"/>
      <c r="B88" s="113"/>
      <c r="C88" s="7" t="s">
        <v>81</v>
      </c>
      <c r="D88" s="8" t="s">
        <v>82</v>
      </c>
      <c r="E88" s="27">
        <v>7000</v>
      </c>
      <c r="F88" s="30">
        <v>8000</v>
      </c>
      <c r="G88" s="29">
        <f t="shared" si="3"/>
        <v>114.28571428571428</v>
      </c>
      <c r="H88" s="13"/>
    </row>
    <row r="89" spans="1:8" ht="12.75">
      <c r="A89" s="132"/>
      <c r="B89" s="113"/>
      <c r="C89" s="7" t="s">
        <v>83</v>
      </c>
      <c r="D89" s="8" t="s">
        <v>84</v>
      </c>
      <c r="E89" s="27">
        <v>8500</v>
      </c>
      <c r="F89" s="30">
        <v>9000</v>
      </c>
      <c r="G89" s="29">
        <f t="shared" si="3"/>
        <v>105.88235294117648</v>
      </c>
      <c r="H89" s="13"/>
    </row>
    <row r="90" spans="1:8" ht="16.5" customHeight="1">
      <c r="A90" s="132"/>
      <c r="B90" s="113"/>
      <c r="C90" s="7" t="s">
        <v>71</v>
      </c>
      <c r="D90" s="8" t="s">
        <v>72</v>
      </c>
      <c r="E90" s="27">
        <v>300</v>
      </c>
      <c r="F90" s="30">
        <v>400</v>
      </c>
      <c r="G90" s="29">
        <f t="shared" si="3"/>
        <v>133.33333333333331</v>
      </c>
      <c r="H90" s="13"/>
    </row>
    <row r="91" spans="1:8" ht="20.25" customHeight="1">
      <c r="A91" s="133"/>
      <c r="B91" s="113"/>
      <c r="C91" s="7" t="s">
        <v>9</v>
      </c>
      <c r="D91" s="8" t="s">
        <v>73</v>
      </c>
      <c r="E91" s="27">
        <v>2100</v>
      </c>
      <c r="F91" s="30">
        <v>2500</v>
      </c>
      <c r="G91" s="29">
        <f t="shared" si="3"/>
        <v>119.04761904761905</v>
      </c>
      <c r="H91" s="13"/>
    </row>
    <row r="92" spans="1:8" ht="16.5" customHeight="1">
      <c r="A92" s="133"/>
      <c r="B92" s="113"/>
      <c r="C92" s="7" t="s">
        <v>74</v>
      </c>
      <c r="D92" s="8" t="s">
        <v>75</v>
      </c>
      <c r="E92" s="30">
        <v>90000</v>
      </c>
      <c r="F92" s="30">
        <v>100000</v>
      </c>
      <c r="G92" s="29">
        <f t="shared" si="3"/>
        <v>111.11111111111111</v>
      </c>
      <c r="H92" s="13"/>
    </row>
    <row r="93" spans="1:8" ht="15.75" customHeight="1">
      <c r="A93" s="133"/>
      <c r="B93" s="113"/>
      <c r="C93" s="7" t="s">
        <v>76</v>
      </c>
      <c r="D93" s="8" t="s">
        <v>77</v>
      </c>
      <c r="E93" s="27">
        <v>17000</v>
      </c>
      <c r="F93" s="30">
        <v>18000</v>
      </c>
      <c r="G93" s="29">
        <f t="shared" si="3"/>
        <v>105.88235294117648</v>
      </c>
      <c r="H93" s="13"/>
    </row>
    <row r="94" spans="1:8" ht="18" customHeight="1">
      <c r="A94" s="133"/>
      <c r="B94" s="113"/>
      <c r="C94" s="7" t="s">
        <v>10</v>
      </c>
      <c r="D94" s="8" t="s">
        <v>11</v>
      </c>
      <c r="E94" s="27">
        <v>8500</v>
      </c>
      <c r="F94" s="30">
        <v>9000</v>
      </c>
      <c r="G94" s="29">
        <f t="shared" si="3"/>
        <v>105.88235294117648</v>
      </c>
      <c r="H94" s="13"/>
    </row>
    <row r="95" spans="1:8" ht="27.75" customHeight="1">
      <c r="A95" s="133"/>
      <c r="B95" s="113"/>
      <c r="C95" s="7" t="s">
        <v>63</v>
      </c>
      <c r="D95" s="8" t="s">
        <v>226</v>
      </c>
      <c r="E95" s="27">
        <v>67000</v>
      </c>
      <c r="F95" s="59">
        <v>72000</v>
      </c>
      <c r="G95" s="29">
        <f t="shared" si="3"/>
        <v>107.46268656716418</v>
      </c>
      <c r="H95" s="13"/>
    </row>
    <row r="96" spans="1:8" s="6" customFormat="1" ht="35.25" customHeight="1">
      <c r="A96" s="133"/>
      <c r="B96" s="110">
        <v>75618</v>
      </c>
      <c r="C96" s="67"/>
      <c r="D96" s="81" t="s">
        <v>225</v>
      </c>
      <c r="E96" s="22">
        <f>E97+E100+E99+E98+E102+E101</f>
        <v>1310200</v>
      </c>
      <c r="F96" s="22">
        <f>F97+F100+F99+F98+F102+F101</f>
        <v>1426300</v>
      </c>
      <c r="G96" s="29">
        <f t="shared" si="3"/>
        <v>108.86124255838803</v>
      </c>
      <c r="H96" s="11"/>
    </row>
    <row r="97" spans="1:8" ht="19.5" customHeight="1">
      <c r="A97" s="133"/>
      <c r="B97" s="111"/>
      <c r="C97" s="7" t="s">
        <v>87</v>
      </c>
      <c r="D97" s="8" t="s">
        <v>88</v>
      </c>
      <c r="E97" s="23">
        <v>36500</v>
      </c>
      <c r="F97" s="30">
        <v>37000</v>
      </c>
      <c r="G97" s="29">
        <f t="shared" si="3"/>
        <v>101.36986301369863</v>
      </c>
      <c r="H97" s="13"/>
    </row>
    <row r="98" spans="1:8" ht="14.25" customHeight="1">
      <c r="A98" s="133"/>
      <c r="B98" s="111"/>
      <c r="C98" s="7" t="s">
        <v>85</v>
      </c>
      <c r="D98" s="8" t="s">
        <v>86</v>
      </c>
      <c r="E98" s="27">
        <v>170000</v>
      </c>
      <c r="F98" s="30">
        <v>185000</v>
      </c>
      <c r="G98" s="29">
        <f t="shared" si="3"/>
        <v>108.8235294117647</v>
      </c>
      <c r="H98" s="13"/>
    </row>
    <row r="99" spans="1:8" ht="23.25" customHeight="1">
      <c r="A99" s="133"/>
      <c r="B99" s="111"/>
      <c r="C99" s="7" t="s">
        <v>89</v>
      </c>
      <c r="D99" s="8" t="s">
        <v>90</v>
      </c>
      <c r="E99" s="27">
        <v>92000</v>
      </c>
      <c r="F99" s="30">
        <v>90000</v>
      </c>
      <c r="G99" s="29">
        <f t="shared" si="3"/>
        <v>97.82608695652173</v>
      </c>
      <c r="H99" s="13"/>
    </row>
    <row r="100" spans="1:8" ht="22.5">
      <c r="A100" s="133"/>
      <c r="B100" s="111"/>
      <c r="C100" s="7" t="s">
        <v>9</v>
      </c>
      <c r="D100" s="8" t="s">
        <v>73</v>
      </c>
      <c r="E100" s="27">
        <v>1000000</v>
      </c>
      <c r="F100" s="30">
        <v>1100000</v>
      </c>
      <c r="G100" s="29">
        <f t="shared" si="3"/>
        <v>110.00000000000001</v>
      </c>
      <c r="H100" s="13"/>
    </row>
    <row r="101" spans="1:8" ht="16.5" customHeight="1">
      <c r="A101" s="133"/>
      <c r="B101" s="111"/>
      <c r="C101" s="7" t="s">
        <v>10</v>
      </c>
      <c r="D101" s="8" t="s">
        <v>202</v>
      </c>
      <c r="E101" s="27">
        <v>11500</v>
      </c>
      <c r="F101" s="30">
        <v>14000</v>
      </c>
      <c r="G101" s="29">
        <f t="shared" si="3"/>
        <v>121.73913043478262</v>
      </c>
      <c r="H101" s="13"/>
    </row>
    <row r="102" spans="1:8" ht="22.5">
      <c r="A102" s="133"/>
      <c r="B102" s="112"/>
      <c r="C102" s="7" t="s">
        <v>63</v>
      </c>
      <c r="D102" s="8" t="s">
        <v>226</v>
      </c>
      <c r="E102" s="27">
        <v>200</v>
      </c>
      <c r="F102" s="30">
        <v>300</v>
      </c>
      <c r="G102" s="29">
        <f t="shared" si="3"/>
        <v>150</v>
      </c>
      <c r="H102" s="13"/>
    </row>
    <row r="103" spans="1:8" s="6" customFormat="1" ht="26.25" customHeight="1">
      <c r="A103" s="133"/>
      <c r="B103" s="110">
        <v>75621</v>
      </c>
      <c r="C103" s="67"/>
      <c r="D103" s="73" t="s">
        <v>91</v>
      </c>
      <c r="E103" s="22">
        <f>E104+E105</f>
        <v>2369520</v>
      </c>
      <c r="F103" s="22">
        <f>F104+F105</f>
        <v>2656837</v>
      </c>
      <c r="G103" s="29">
        <f t="shared" si="3"/>
        <v>112.1255359735305</v>
      </c>
      <c r="H103" s="11"/>
    </row>
    <row r="104" spans="1:8" ht="12.75">
      <c r="A104" s="133"/>
      <c r="B104" s="113"/>
      <c r="C104" s="7" t="s">
        <v>92</v>
      </c>
      <c r="D104" s="8" t="s">
        <v>93</v>
      </c>
      <c r="E104" s="23">
        <v>2339520</v>
      </c>
      <c r="F104" s="30">
        <v>2616837</v>
      </c>
      <c r="G104" s="29">
        <f t="shared" si="3"/>
        <v>111.8535853508412</v>
      </c>
      <c r="H104" s="13"/>
    </row>
    <row r="105" spans="1:8" ht="13.5" customHeight="1">
      <c r="A105" s="133"/>
      <c r="B105" s="118"/>
      <c r="C105" s="7" t="s">
        <v>94</v>
      </c>
      <c r="D105" s="8" t="s">
        <v>95</v>
      </c>
      <c r="E105" s="27">
        <v>30000</v>
      </c>
      <c r="F105" s="30">
        <v>40000</v>
      </c>
      <c r="G105" s="29">
        <f t="shared" si="3"/>
        <v>133.33333333333331</v>
      </c>
      <c r="H105" s="13"/>
    </row>
    <row r="106" spans="1:8" s="6" customFormat="1" ht="18" customHeight="1">
      <c r="A106" s="132">
        <v>758</v>
      </c>
      <c r="B106" s="67"/>
      <c r="C106" s="67"/>
      <c r="D106" s="73" t="s">
        <v>96</v>
      </c>
      <c r="E106" s="22">
        <f>E107+E109+E111+E113</f>
        <v>9228659</v>
      </c>
      <c r="F106" s="22">
        <f>F107+F109+F111+F113</f>
        <v>9397379</v>
      </c>
      <c r="G106" s="29">
        <f t="shared" si="3"/>
        <v>101.82821794585757</v>
      </c>
      <c r="H106" s="11"/>
    </row>
    <row r="107" spans="1:8" s="6" customFormat="1" ht="15.75" customHeight="1">
      <c r="A107" s="132"/>
      <c r="B107" s="110">
        <v>75801</v>
      </c>
      <c r="C107" s="67"/>
      <c r="D107" s="73" t="s">
        <v>97</v>
      </c>
      <c r="E107" s="22">
        <f>E108</f>
        <v>6555252</v>
      </c>
      <c r="F107" s="22">
        <f>F108</f>
        <v>6656910</v>
      </c>
      <c r="G107" s="29">
        <f t="shared" si="3"/>
        <v>101.55078706356369</v>
      </c>
      <c r="H107" s="11"/>
    </row>
    <row r="108" spans="1:8" ht="15" customHeight="1">
      <c r="A108" s="132"/>
      <c r="B108" s="118"/>
      <c r="C108" s="7">
        <v>2920</v>
      </c>
      <c r="D108" s="8" t="s">
        <v>98</v>
      </c>
      <c r="E108" s="23">
        <v>6555252</v>
      </c>
      <c r="F108" s="30">
        <v>6656910</v>
      </c>
      <c r="G108" s="29">
        <f t="shared" si="3"/>
        <v>101.55078706356369</v>
      </c>
      <c r="H108" s="13"/>
    </row>
    <row r="109" spans="1:8" s="6" customFormat="1" ht="21">
      <c r="A109" s="132"/>
      <c r="B109" s="110">
        <v>75807</v>
      </c>
      <c r="C109" s="67"/>
      <c r="D109" s="73" t="s">
        <v>99</v>
      </c>
      <c r="E109" s="22">
        <f>E110</f>
        <v>2652841</v>
      </c>
      <c r="F109" s="22">
        <f>F110</f>
        <v>2705389</v>
      </c>
      <c r="G109" s="29">
        <f t="shared" si="3"/>
        <v>101.98081980789651</v>
      </c>
      <c r="H109" s="11"/>
    </row>
    <row r="110" spans="1:8" ht="12.75">
      <c r="A110" s="132"/>
      <c r="B110" s="118"/>
      <c r="C110" s="7">
        <v>2920</v>
      </c>
      <c r="D110" s="8" t="s">
        <v>98</v>
      </c>
      <c r="E110" s="27">
        <v>2652841</v>
      </c>
      <c r="F110" s="30">
        <v>2705389</v>
      </c>
      <c r="G110" s="29">
        <f t="shared" si="3"/>
        <v>101.98081980789651</v>
      </c>
      <c r="H110" s="13"/>
    </row>
    <row r="111" spans="1:8" s="6" customFormat="1" ht="12.75">
      <c r="A111" s="132"/>
      <c r="B111" s="110">
        <v>75814</v>
      </c>
      <c r="C111" s="67"/>
      <c r="D111" s="73" t="s">
        <v>100</v>
      </c>
      <c r="E111" s="22">
        <f>E112</f>
        <v>3100</v>
      </c>
      <c r="F111" s="22">
        <f>F112</f>
        <v>3500</v>
      </c>
      <c r="G111" s="29">
        <f t="shared" si="3"/>
        <v>112.90322580645163</v>
      </c>
      <c r="H111" s="11"/>
    </row>
    <row r="112" spans="1:8" ht="12.75">
      <c r="A112" s="132"/>
      <c r="B112" s="118"/>
      <c r="C112" s="7" t="s">
        <v>42</v>
      </c>
      <c r="D112" s="8" t="s">
        <v>43</v>
      </c>
      <c r="E112" s="27">
        <v>3100</v>
      </c>
      <c r="F112" s="30">
        <v>3500</v>
      </c>
      <c r="G112" s="29">
        <f t="shared" si="3"/>
        <v>112.90322580645163</v>
      </c>
      <c r="H112" s="13"/>
    </row>
    <row r="113" spans="1:8" s="6" customFormat="1" ht="21">
      <c r="A113" s="133"/>
      <c r="B113" s="110" t="s">
        <v>101</v>
      </c>
      <c r="C113" s="67"/>
      <c r="D113" s="73" t="s">
        <v>102</v>
      </c>
      <c r="E113" s="22">
        <f>E114</f>
        <v>17466</v>
      </c>
      <c r="F113" s="22">
        <f>F114</f>
        <v>31580</v>
      </c>
      <c r="G113" s="29">
        <f t="shared" si="3"/>
        <v>180.8084278025879</v>
      </c>
      <c r="H113" s="11"/>
    </row>
    <row r="114" spans="1:8" ht="12.75">
      <c r="A114" s="133"/>
      <c r="B114" s="118"/>
      <c r="C114" s="7" t="s">
        <v>103</v>
      </c>
      <c r="D114" s="8" t="str">
        <f>D108</f>
        <v>Subwencje ogólne z budżetu państwa</v>
      </c>
      <c r="E114" s="27">
        <v>17466</v>
      </c>
      <c r="F114" s="30">
        <v>31580</v>
      </c>
      <c r="G114" s="29">
        <f t="shared" si="3"/>
        <v>180.8084278025879</v>
      </c>
      <c r="H114" s="13"/>
    </row>
    <row r="115" spans="1:8" s="6" customFormat="1" ht="12.75">
      <c r="A115" s="125">
        <v>801</v>
      </c>
      <c r="B115" s="67"/>
      <c r="C115" s="67"/>
      <c r="D115" s="73" t="s">
        <v>104</v>
      </c>
      <c r="E115" s="22">
        <f>E116+E125+E135+E141+E147+E132+E123+E144</f>
        <v>1094811.54</v>
      </c>
      <c r="F115" s="22">
        <f>F116+F125+F135+F141+F147+F132+F123+F144</f>
        <v>660197.8</v>
      </c>
      <c r="G115" s="29">
        <f t="shared" si="3"/>
        <v>60.302415153570635</v>
      </c>
      <c r="H115" s="11"/>
    </row>
    <row r="116" spans="1:8" s="6" customFormat="1" ht="12.75">
      <c r="A116" s="126"/>
      <c r="B116" s="110" t="s">
        <v>105</v>
      </c>
      <c r="C116" s="67"/>
      <c r="D116" s="73" t="s">
        <v>106</v>
      </c>
      <c r="E116" s="22">
        <f>E117+E118+E119+E120+E121+E122</f>
        <v>310977.37</v>
      </c>
      <c r="F116" s="22">
        <f>F117+F118+F119+F120+F121+F122</f>
        <v>74260</v>
      </c>
      <c r="G116" s="29">
        <f t="shared" si="3"/>
        <v>23.87955110688601</v>
      </c>
      <c r="H116" s="11"/>
    </row>
    <row r="117" spans="1:8" ht="36.75" customHeight="1">
      <c r="A117" s="126"/>
      <c r="B117" s="113"/>
      <c r="C117" s="7" t="s">
        <v>24</v>
      </c>
      <c r="D117" s="8" t="s">
        <v>245</v>
      </c>
      <c r="E117" s="27">
        <v>770</v>
      </c>
      <c r="F117" s="30">
        <v>800</v>
      </c>
      <c r="G117" s="29">
        <f t="shared" si="3"/>
        <v>103.89610389610388</v>
      </c>
      <c r="H117" s="13"/>
    </row>
    <row r="118" spans="1:8" ht="12.75">
      <c r="A118" s="126"/>
      <c r="B118" s="113"/>
      <c r="C118" s="7" t="s">
        <v>42</v>
      </c>
      <c r="D118" s="8" t="s">
        <v>43</v>
      </c>
      <c r="E118" s="27">
        <v>850</v>
      </c>
      <c r="F118" s="30">
        <v>400</v>
      </c>
      <c r="G118" s="29">
        <f t="shared" si="3"/>
        <v>47.05882352941176</v>
      </c>
      <c r="H118" s="13"/>
    </row>
    <row r="119" spans="1:8" ht="10.5" customHeight="1">
      <c r="A119" s="126"/>
      <c r="B119" s="113"/>
      <c r="C119" s="7" t="s">
        <v>16</v>
      </c>
      <c r="D119" s="8" t="s">
        <v>17</v>
      </c>
      <c r="E119" s="27">
        <v>330</v>
      </c>
      <c r="F119" s="30">
        <v>350</v>
      </c>
      <c r="G119" s="29">
        <f t="shared" si="3"/>
        <v>106.06060606060606</v>
      </c>
      <c r="H119" s="13"/>
    </row>
    <row r="120" spans="1:8" ht="24.75" customHeight="1">
      <c r="A120" s="126"/>
      <c r="B120" s="113"/>
      <c r="C120" s="7" t="s">
        <v>149</v>
      </c>
      <c r="D120" s="8" t="s">
        <v>128</v>
      </c>
      <c r="E120" s="27">
        <v>260646.61</v>
      </c>
      <c r="F120" s="30">
        <v>61715.5</v>
      </c>
      <c r="G120" s="29">
        <f t="shared" si="3"/>
        <v>23.677844879701297</v>
      </c>
      <c r="H120" s="13"/>
    </row>
    <row r="121" spans="1:8" ht="28.5" customHeight="1">
      <c r="A121" s="126"/>
      <c r="B121" s="113"/>
      <c r="C121" s="7" t="s">
        <v>129</v>
      </c>
      <c r="D121" s="8" t="s">
        <v>128</v>
      </c>
      <c r="E121" s="27">
        <v>40981.5</v>
      </c>
      <c r="F121" s="30">
        <v>10994.5</v>
      </c>
      <c r="G121" s="29">
        <f t="shared" si="3"/>
        <v>26.82795895709039</v>
      </c>
      <c r="H121" s="13"/>
    </row>
    <row r="122" spans="1:8" ht="47.25" customHeight="1">
      <c r="A122" s="126"/>
      <c r="B122" s="113"/>
      <c r="C122" s="7" t="s">
        <v>20</v>
      </c>
      <c r="D122" s="8" t="s">
        <v>253</v>
      </c>
      <c r="E122" s="27">
        <v>7399.26</v>
      </c>
      <c r="F122" s="30"/>
      <c r="G122" s="29"/>
      <c r="H122" s="13"/>
    </row>
    <row r="123" spans="1:8" ht="21">
      <c r="A123" s="126"/>
      <c r="B123" s="66">
        <v>80103</v>
      </c>
      <c r="C123" s="67"/>
      <c r="D123" s="103" t="s">
        <v>254</v>
      </c>
      <c r="E123" s="25">
        <f>E124</f>
        <v>61606</v>
      </c>
      <c r="F123" s="25">
        <f>F124</f>
        <v>65000</v>
      </c>
      <c r="G123" s="29">
        <f t="shared" si="3"/>
        <v>105.50920364899522</v>
      </c>
      <c r="H123" s="13"/>
    </row>
    <row r="124" spans="1:8" ht="27.75" customHeight="1">
      <c r="A124" s="126"/>
      <c r="B124" s="65"/>
      <c r="C124" s="7" t="s">
        <v>108</v>
      </c>
      <c r="D124" s="8" t="s">
        <v>122</v>
      </c>
      <c r="E124" s="27">
        <v>61606</v>
      </c>
      <c r="F124" s="30">
        <v>65000</v>
      </c>
      <c r="G124" s="29">
        <f t="shared" si="3"/>
        <v>105.50920364899522</v>
      </c>
      <c r="H124" s="13"/>
    </row>
    <row r="125" spans="1:8" s="6" customFormat="1" ht="12.75">
      <c r="A125" s="126"/>
      <c r="B125" s="110">
        <v>80104</v>
      </c>
      <c r="C125" s="67"/>
      <c r="D125" s="73" t="s">
        <v>109</v>
      </c>
      <c r="E125" s="22">
        <f>E127+E128+E129+E130+E126+E131</f>
        <v>231111.72</v>
      </c>
      <c r="F125" s="22">
        <f>F127+F128+F129+F130+F126+F131</f>
        <v>235231.8</v>
      </c>
      <c r="G125" s="29">
        <f aca="true" t="shared" si="4" ref="G125:G169">(F125/E125)*100</f>
        <v>101.78272222628952</v>
      </c>
      <c r="H125" s="11"/>
    </row>
    <row r="126" spans="1:8" ht="22.5">
      <c r="A126" s="126"/>
      <c r="B126" s="113"/>
      <c r="C126" s="7" t="s">
        <v>41</v>
      </c>
      <c r="D126" s="8" t="s">
        <v>191</v>
      </c>
      <c r="E126" s="22">
        <v>3365</v>
      </c>
      <c r="F126" s="30"/>
      <c r="G126" s="29"/>
      <c r="H126" s="13"/>
    </row>
    <row r="127" spans="1:8" ht="12.75">
      <c r="A127" s="126"/>
      <c r="B127" s="113"/>
      <c r="C127" s="7" t="s">
        <v>42</v>
      </c>
      <c r="D127" s="8" t="s">
        <v>43</v>
      </c>
      <c r="E127" s="27">
        <v>525</v>
      </c>
      <c r="F127" s="30">
        <v>400</v>
      </c>
      <c r="G127" s="29">
        <f t="shared" si="4"/>
        <v>76.19047619047619</v>
      </c>
      <c r="H127" s="13"/>
    </row>
    <row r="128" spans="1:8" ht="15.75" customHeight="1">
      <c r="A128" s="126"/>
      <c r="B128" s="113"/>
      <c r="C128" s="7" t="s">
        <v>16</v>
      </c>
      <c r="D128" s="8" t="s">
        <v>17</v>
      </c>
      <c r="E128" s="27">
        <v>110</v>
      </c>
      <c r="F128" s="30">
        <v>110</v>
      </c>
      <c r="G128" s="29">
        <f t="shared" si="4"/>
        <v>100</v>
      </c>
      <c r="H128" s="13"/>
    </row>
    <row r="129" spans="1:8" ht="29.25" customHeight="1">
      <c r="A129" s="126"/>
      <c r="B129" s="113"/>
      <c r="C129" s="7" t="s">
        <v>149</v>
      </c>
      <c r="D129" s="8" t="s">
        <v>128</v>
      </c>
      <c r="E129" s="27">
        <v>101814.72</v>
      </c>
      <c r="F129" s="30">
        <v>68854.8</v>
      </c>
      <c r="G129" s="29">
        <f t="shared" si="4"/>
        <v>67.62754933667745</v>
      </c>
      <c r="H129" s="13"/>
    </row>
    <row r="130" spans="1:8" ht="30" customHeight="1">
      <c r="A130" s="126"/>
      <c r="B130" s="113"/>
      <c r="C130" s="7" t="s">
        <v>108</v>
      </c>
      <c r="D130" s="8" t="s">
        <v>122</v>
      </c>
      <c r="E130" s="27">
        <v>120797</v>
      </c>
      <c r="F130" s="30">
        <v>125000</v>
      </c>
      <c r="G130" s="29">
        <f t="shared" si="4"/>
        <v>103.47939104447958</v>
      </c>
      <c r="H130" s="13"/>
    </row>
    <row r="131" spans="1:8" ht="27.75" customHeight="1">
      <c r="A131" s="126"/>
      <c r="B131" s="116"/>
      <c r="C131" s="7" t="s">
        <v>172</v>
      </c>
      <c r="D131" s="8" t="s">
        <v>174</v>
      </c>
      <c r="E131" s="27">
        <v>4500</v>
      </c>
      <c r="F131" s="30">
        <v>40867</v>
      </c>
      <c r="G131" s="29"/>
      <c r="H131" s="13"/>
    </row>
    <row r="132" spans="1:8" s="17" customFormat="1" ht="12.75">
      <c r="A132" s="126"/>
      <c r="B132" s="66">
        <v>80106</v>
      </c>
      <c r="C132" s="67"/>
      <c r="D132" s="73" t="s">
        <v>173</v>
      </c>
      <c r="E132" s="25">
        <f>E134+E133</f>
        <v>43323</v>
      </c>
      <c r="F132" s="25">
        <f>F134+F133</f>
        <v>46000</v>
      </c>
      <c r="G132" s="29">
        <f t="shared" si="4"/>
        <v>106.17916580107564</v>
      </c>
      <c r="H132" s="39"/>
    </row>
    <row r="133" spans="1:8" s="17" customFormat="1" ht="33.75" customHeight="1">
      <c r="A133" s="126"/>
      <c r="B133" s="65"/>
      <c r="C133" s="7" t="s">
        <v>108</v>
      </c>
      <c r="D133" s="8" t="s">
        <v>122</v>
      </c>
      <c r="E133" s="26">
        <v>39897</v>
      </c>
      <c r="F133" s="26">
        <v>42000</v>
      </c>
      <c r="G133" s="29">
        <f t="shared" si="4"/>
        <v>105.27107301300849</v>
      </c>
      <c r="H133" s="39"/>
    </row>
    <row r="134" spans="1:8" s="17" customFormat="1" ht="25.5" customHeight="1">
      <c r="A134" s="126"/>
      <c r="B134" s="65"/>
      <c r="C134" s="7" t="s">
        <v>172</v>
      </c>
      <c r="D134" s="8" t="s">
        <v>174</v>
      </c>
      <c r="E134" s="58">
        <v>3426</v>
      </c>
      <c r="F134" s="76">
        <v>4000</v>
      </c>
      <c r="G134" s="29">
        <f t="shared" si="4"/>
        <v>116.75423234092234</v>
      </c>
      <c r="H134" s="39"/>
    </row>
    <row r="135" spans="1:8" s="6" customFormat="1" ht="12.75">
      <c r="A135" s="126"/>
      <c r="B135" s="110">
        <v>80110</v>
      </c>
      <c r="C135" s="67"/>
      <c r="D135" s="73" t="s">
        <v>110</v>
      </c>
      <c r="E135" s="22">
        <f>E136+E137+E138+E139+E140</f>
        <v>268553.45</v>
      </c>
      <c r="F135" s="22">
        <f>F136+F137+F138+F139+F140</f>
        <v>142386</v>
      </c>
      <c r="G135" s="29">
        <f t="shared" si="4"/>
        <v>53.01961304164961</v>
      </c>
      <c r="H135" s="11"/>
    </row>
    <row r="136" spans="1:8" ht="22.5">
      <c r="A136" s="126"/>
      <c r="B136" s="111"/>
      <c r="C136" s="7" t="s">
        <v>24</v>
      </c>
      <c r="D136" s="8" t="s">
        <v>252</v>
      </c>
      <c r="E136" s="27">
        <v>1500</v>
      </c>
      <c r="F136" s="30">
        <v>1500</v>
      </c>
      <c r="G136" s="29">
        <f t="shared" si="4"/>
        <v>100</v>
      </c>
      <c r="H136" s="13"/>
    </row>
    <row r="137" spans="1:8" ht="12.75">
      <c r="A137" s="126"/>
      <c r="B137" s="113"/>
      <c r="C137" s="7" t="s">
        <v>42</v>
      </c>
      <c r="D137" s="8" t="s">
        <v>43</v>
      </c>
      <c r="E137" s="27">
        <v>900</v>
      </c>
      <c r="F137" s="30">
        <v>700</v>
      </c>
      <c r="G137" s="29">
        <f t="shared" si="4"/>
        <v>77.77777777777779</v>
      </c>
      <c r="H137" s="13"/>
    </row>
    <row r="138" spans="1:8" ht="15" customHeight="1">
      <c r="A138" s="126"/>
      <c r="B138" s="113"/>
      <c r="C138" s="7" t="s">
        <v>16</v>
      </c>
      <c r="D138" s="8" t="s">
        <v>17</v>
      </c>
      <c r="E138" s="27">
        <v>330</v>
      </c>
      <c r="F138" s="30">
        <v>350</v>
      </c>
      <c r="G138" s="29">
        <f t="shared" si="4"/>
        <v>106.06060606060606</v>
      </c>
      <c r="H138" s="13"/>
    </row>
    <row r="139" spans="1:8" ht="30" customHeight="1">
      <c r="A139" s="126"/>
      <c r="B139" s="113"/>
      <c r="C139" s="7" t="s">
        <v>149</v>
      </c>
      <c r="D139" s="8" t="s">
        <v>128</v>
      </c>
      <c r="E139" s="27">
        <v>227300</v>
      </c>
      <c r="F139" s="30">
        <v>118860.6</v>
      </c>
      <c r="G139" s="29">
        <f t="shared" si="4"/>
        <v>52.2923889133304</v>
      </c>
      <c r="H139" s="13"/>
    </row>
    <row r="140" spans="1:8" ht="27.75" customHeight="1">
      <c r="A140" s="126"/>
      <c r="B140" s="113"/>
      <c r="C140" s="7" t="s">
        <v>129</v>
      </c>
      <c r="D140" s="8" t="s">
        <v>128</v>
      </c>
      <c r="E140" s="27">
        <v>38523.45</v>
      </c>
      <c r="F140" s="30">
        <v>20975.4</v>
      </c>
      <c r="G140" s="29">
        <f t="shared" si="4"/>
        <v>54.44839441950293</v>
      </c>
      <c r="H140" s="13"/>
    </row>
    <row r="141" spans="1:8" s="6" customFormat="1" ht="27" customHeight="1">
      <c r="A141" s="126"/>
      <c r="B141" s="110">
        <v>80114</v>
      </c>
      <c r="C141" s="67"/>
      <c r="D141" s="73" t="s">
        <v>111</v>
      </c>
      <c r="E141" s="22">
        <f>E142+E143</f>
        <v>700</v>
      </c>
      <c r="F141" s="22">
        <f>F142+F143</f>
        <v>700</v>
      </c>
      <c r="G141" s="29">
        <f t="shared" si="4"/>
        <v>100</v>
      </c>
      <c r="H141" s="11"/>
    </row>
    <row r="142" spans="1:8" ht="12.75">
      <c r="A142" s="126"/>
      <c r="B142" s="114"/>
      <c r="C142" s="7" t="s">
        <v>42</v>
      </c>
      <c r="D142" s="8" t="s">
        <v>43</v>
      </c>
      <c r="E142" s="27">
        <v>500</v>
      </c>
      <c r="F142" s="30">
        <v>500</v>
      </c>
      <c r="G142" s="29">
        <f t="shared" si="4"/>
        <v>100</v>
      </c>
      <c r="H142" s="13"/>
    </row>
    <row r="143" spans="1:8" ht="16.5" customHeight="1">
      <c r="A143" s="126"/>
      <c r="B143" s="114"/>
      <c r="C143" s="7" t="s">
        <v>16</v>
      </c>
      <c r="D143" s="8" t="s">
        <v>17</v>
      </c>
      <c r="E143" s="27">
        <v>200</v>
      </c>
      <c r="F143" s="30">
        <v>200</v>
      </c>
      <c r="G143" s="29">
        <f t="shared" si="4"/>
        <v>100</v>
      </c>
      <c r="H143" s="13"/>
    </row>
    <row r="144" spans="1:8" ht="12.75">
      <c r="A144" s="126"/>
      <c r="B144" s="119">
        <v>80120</v>
      </c>
      <c r="C144" s="7"/>
      <c r="D144" s="8" t="s">
        <v>203</v>
      </c>
      <c r="E144" s="26">
        <f>E145+E146</f>
        <v>177840</v>
      </c>
      <c r="F144" s="26">
        <f>F145+F146</f>
        <v>96120</v>
      </c>
      <c r="G144" s="29">
        <f t="shared" si="4"/>
        <v>54.04858299595142</v>
      </c>
      <c r="H144" s="13"/>
    </row>
    <row r="145" spans="1:8" ht="24" customHeight="1">
      <c r="A145" s="126"/>
      <c r="B145" s="116"/>
      <c r="C145" s="7" t="s">
        <v>149</v>
      </c>
      <c r="D145" s="8" t="s">
        <v>128</v>
      </c>
      <c r="E145" s="18">
        <v>151164</v>
      </c>
      <c r="F145" s="30">
        <v>81702</v>
      </c>
      <c r="G145" s="29">
        <f t="shared" si="4"/>
        <v>54.04858299595142</v>
      </c>
      <c r="H145" s="13"/>
    </row>
    <row r="146" spans="1:8" ht="24" customHeight="1">
      <c r="A146" s="126"/>
      <c r="B146" s="112"/>
      <c r="C146" s="7" t="s">
        <v>129</v>
      </c>
      <c r="D146" s="8" t="s">
        <v>128</v>
      </c>
      <c r="E146" s="71">
        <v>26676</v>
      </c>
      <c r="F146" s="30">
        <v>14418</v>
      </c>
      <c r="G146" s="29">
        <f t="shared" si="4"/>
        <v>54.04858299595142</v>
      </c>
      <c r="H146" s="13"/>
    </row>
    <row r="147" spans="1:8" s="6" customFormat="1" ht="12.75">
      <c r="A147" s="126"/>
      <c r="B147" s="110">
        <v>80130</v>
      </c>
      <c r="C147" s="67"/>
      <c r="D147" s="73" t="s">
        <v>112</v>
      </c>
      <c r="E147" s="22">
        <f>E148+E149</f>
        <v>700</v>
      </c>
      <c r="F147" s="22">
        <f>F148+F149</f>
        <v>500</v>
      </c>
      <c r="G147" s="29">
        <f t="shared" si="4"/>
        <v>71.42857142857143</v>
      </c>
      <c r="H147" s="11"/>
    </row>
    <row r="148" spans="1:8" ht="12.75">
      <c r="A148" s="126"/>
      <c r="B148" s="111"/>
      <c r="C148" s="7" t="s">
        <v>42</v>
      </c>
      <c r="D148" s="8" t="s">
        <v>43</v>
      </c>
      <c r="E148" s="22">
        <v>600</v>
      </c>
      <c r="F148" s="30">
        <v>400</v>
      </c>
      <c r="G148" s="29">
        <f t="shared" si="4"/>
        <v>66.66666666666666</v>
      </c>
      <c r="H148" s="13"/>
    </row>
    <row r="149" spans="1:8" ht="12.75">
      <c r="A149" s="135"/>
      <c r="B149" s="114"/>
      <c r="C149" s="7" t="s">
        <v>16</v>
      </c>
      <c r="D149" s="8" t="str">
        <f>D143</f>
        <v>Wpływy z różnych dochodów</v>
      </c>
      <c r="E149" s="27">
        <v>100</v>
      </c>
      <c r="F149" s="30">
        <v>100</v>
      </c>
      <c r="G149" s="29">
        <f t="shared" si="4"/>
        <v>100</v>
      </c>
      <c r="H149" s="13"/>
    </row>
    <row r="150" spans="1:8" s="6" customFormat="1" ht="12.75">
      <c r="A150" s="132">
        <v>851</v>
      </c>
      <c r="B150" s="67"/>
      <c r="C150" s="67"/>
      <c r="D150" s="73" t="s">
        <v>113</v>
      </c>
      <c r="E150" s="22">
        <f>E151</f>
        <v>229</v>
      </c>
      <c r="F150" s="22">
        <f>F151</f>
        <v>211</v>
      </c>
      <c r="G150" s="29">
        <f t="shared" si="4"/>
        <v>92.13973799126637</v>
      </c>
      <c r="H150" s="11"/>
    </row>
    <row r="151" spans="1:8" s="6" customFormat="1" ht="12.75">
      <c r="A151" s="133"/>
      <c r="B151" s="110" t="s">
        <v>114</v>
      </c>
      <c r="C151" s="67"/>
      <c r="D151" s="73" t="s">
        <v>115</v>
      </c>
      <c r="E151" s="22">
        <f>E152</f>
        <v>229</v>
      </c>
      <c r="F151" s="22">
        <f>F152</f>
        <v>211</v>
      </c>
      <c r="G151" s="29">
        <f t="shared" si="4"/>
        <v>92.13973799126637</v>
      </c>
      <c r="H151" s="11"/>
    </row>
    <row r="152" spans="1:8" ht="48" customHeight="1">
      <c r="A152" s="133"/>
      <c r="B152" s="118"/>
      <c r="C152" s="7" t="s">
        <v>20</v>
      </c>
      <c r="D152" s="8" t="s">
        <v>255</v>
      </c>
      <c r="E152" s="27">
        <v>229</v>
      </c>
      <c r="F152" s="30">
        <v>211</v>
      </c>
      <c r="G152" s="29">
        <f t="shared" si="4"/>
        <v>92.13973799126637</v>
      </c>
      <c r="H152" s="13"/>
    </row>
    <row r="153" spans="1:8" s="6" customFormat="1" ht="19.5" customHeight="1">
      <c r="A153" s="132">
        <v>852</v>
      </c>
      <c r="B153" s="67"/>
      <c r="C153" s="67"/>
      <c r="D153" s="73" t="s">
        <v>116</v>
      </c>
      <c r="E153" s="22">
        <f>E161+E166+E169+E176+E181+E183+E154+E173+E158+E156+E171</f>
        <v>3830124</v>
      </c>
      <c r="F153" s="22">
        <f>F161+F166+F169+F176+F181+F183+F154+F173+F158+F156+F171</f>
        <v>3311165</v>
      </c>
      <c r="G153" s="29">
        <f t="shared" si="4"/>
        <v>86.45059533320592</v>
      </c>
      <c r="H153" s="11"/>
    </row>
    <row r="154" spans="1:8" s="6" customFormat="1" ht="12.75">
      <c r="A154" s="132"/>
      <c r="B154" s="110" t="s">
        <v>117</v>
      </c>
      <c r="C154" s="67"/>
      <c r="D154" s="73" t="s">
        <v>118</v>
      </c>
      <c r="E154" s="22">
        <f>E155</f>
        <v>10965</v>
      </c>
      <c r="F154" s="22">
        <f>F155</f>
        <v>11300</v>
      </c>
      <c r="G154" s="29">
        <f t="shared" si="4"/>
        <v>103.05517555859554</v>
      </c>
      <c r="H154" s="11"/>
    </row>
    <row r="155" spans="1:8" s="16" customFormat="1" ht="15.75" customHeight="1">
      <c r="A155" s="132"/>
      <c r="B155" s="111"/>
      <c r="C155" s="7" t="s">
        <v>16</v>
      </c>
      <c r="D155" s="8" t="s">
        <v>17</v>
      </c>
      <c r="E155" s="27">
        <v>10965</v>
      </c>
      <c r="F155" s="27">
        <v>11300</v>
      </c>
      <c r="G155" s="29">
        <f t="shared" si="4"/>
        <v>103.05517555859554</v>
      </c>
      <c r="H155" s="13"/>
    </row>
    <row r="156" spans="1:8" s="16" customFormat="1" ht="12.75">
      <c r="A156" s="132"/>
      <c r="B156" s="64" t="s">
        <v>205</v>
      </c>
      <c r="C156" s="7"/>
      <c r="D156" s="101" t="s">
        <v>240</v>
      </c>
      <c r="E156" s="22">
        <f>E157</f>
        <v>25</v>
      </c>
      <c r="F156" s="22">
        <f>F157</f>
        <v>0</v>
      </c>
      <c r="G156" s="29"/>
      <c r="H156" s="13"/>
    </row>
    <row r="157" spans="1:8" s="16" customFormat="1" ht="12.75">
      <c r="A157" s="132"/>
      <c r="B157" s="64"/>
      <c r="C157" s="7" t="s">
        <v>16</v>
      </c>
      <c r="D157" s="8" t="s">
        <v>17</v>
      </c>
      <c r="E157" s="27">
        <v>25</v>
      </c>
      <c r="F157" s="27"/>
      <c r="G157" s="29"/>
      <c r="H157" s="13"/>
    </row>
    <row r="158" spans="1:8" s="16" customFormat="1" ht="12.75">
      <c r="A158" s="132"/>
      <c r="B158" s="64" t="s">
        <v>171</v>
      </c>
      <c r="C158" s="67"/>
      <c r="D158" s="73" t="s">
        <v>179</v>
      </c>
      <c r="E158" s="22">
        <f>E159+E160</f>
        <v>9322</v>
      </c>
      <c r="F158" s="22">
        <f>F159+F160</f>
        <v>10000</v>
      </c>
      <c r="G158" s="29">
        <f t="shared" si="4"/>
        <v>107.2731173567904</v>
      </c>
      <c r="H158" s="13"/>
    </row>
    <row r="159" spans="1:8" s="16" customFormat="1" ht="12.75">
      <c r="A159" s="132"/>
      <c r="B159" s="64"/>
      <c r="C159" s="7" t="s">
        <v>42</v>
      </c>
      <c r="D159" s="8" t="s">
        <v>119</v>
      </c>
      <c r="E159" s="27">
        <v>15</v>
      </c>
      <c r="F159" s="27"/>
      <c r="G159" s="29">
        <f t="shared" si="4"/>
        <v>0</v>
      </c>
      <c r="H159" s="13"/>
    </row>
    <row r="160" spans="1:8" s="16" customFormat="1" ht="26.25" customHeight="1">
      <c r="A160" s="132"/>
      <c r="B160" s="64"/>
      <c r="C160" s="7" t="s">
        <v>108</v>
      </c>
      <c r="D160" s="8" t="s">
        <v>122</v>
      </c>
      <c r="E160" s="27">
        <v>9307</v>
      </c>
      <c r="F160" s="77">
        <v>10000</v>
      </c>
      <c r="G160" s="29">
        <f t="shared" si="4"/>
        <v>107.44600838078865</v>
      </c>
      <c r="H160" s="13"/>
    </row>
    <row r="161" spans="1:8" s="6" customFormat="1" ht="24.75" customHeight="1">
      <c r="A161" s="134"/>
      <c r="B161" s="110">
        <v>85212</v>
      </c>
      <c r="C161" s="67"/>
      <c r="D161" s="103" t="s">
        <v>246</v>
      </c>
      <c r="E161" s="22">
        <f>E162+E163+E165+E164</f>
        <v>2988487</v>
      </c>
      <c r="F161" s="22">
        <f>F162+F163+F165+F164</f>
        <v>2895215</v>
      </c>
      <c r="G161" s="29">
        <f t="shared" si="4"/>
        <v>96.87895580606508</v>
      </c>
      <c r="H161" s="11"/>
    </row>
    <row r="162" spans="1:8" ht="12.75">
      <c r="A162" s="134"/>
      <c r="B162" s="113"/>
      <c r="C162" s="7" t="s">
        <v>42</v>
      </c>
      <c r="D162" s="8" t="s">
        <v>119</v>
      </c>
      <c r="E162" s="27">
        <v>3</v>
      </c>
      <c r="F162" s="30">
        <v>3</v>
      </c>
      <c r="G162" s="29">
        <f t="shared" si="4"/>
        <v>100</v>
      </c>
      <c r="H162" s="13"/>
    </row>
    <row r="163" spans="1:8" ht="17.25" customHeight="1">
      <c r="A163" s="134"/>
      <c r="B163" s="113"/>
      <c r="C163" s="7" t="s">
        <v>16</v>
      </c>
      <c r="D163" s="8" t="s">
        <v>17</v>
      </c>
      <c r="E163" s="27">
        <v>8540</v>
      </c>
      <c r="F163" s="30">
        <v>5850</v>
      </c>
      <c r="G163" s="29">
        <f t="shared" si="4"/>
        <v>68.50117096018735</v>
      </c>
      <c r="H163" s="13"/>
    </row>
    <row r="164" spans="1:8" ht="24.75" customHeight="1">
      <c r="A164" s="134"/>
      <c r="B164" s="113"/>
      <c r="C164" s="7" t="s">
        <v>144</v>
      </c>
      <c r="D164" s="8" t="s">
        <v>148</v>
      </c>
      <c r="E164" s="27">
        <v>15550</v>
      </c>
      <c r="F164" s="30">
        <v>18800</v>
      </c>
      <c r="G164" s="29">
        <f t="shared" si="4"/>
        <v>120.90032154340835</v>
      </c>
      <c r="H164" s="13"/>
    </row>
    <row r="165" spans="1:8" ht="35.25" customHeight="1">
      <c r="A165" s="134"/>
      <c r="B165" s="113"/>
      <c r="C165" s="7">
        <v>2010</v>
      </c>
      <c r="D165" s="8" t="s">
        <v>239</v>
      </c>
      <c r="E165" s="27">
        <v>2964394</v>
      </c>
      <c r="F165" s="30">
        <v>2870562</v>
      </c>
      <c r="G165" s="29">
        <f t="shared" si="4"/>
        <v>96.83469876136573</v>
      </c>
      <c r="H165" s="13"/>
    </row>
    <row r="166" spans="1:8" s="6" customFormat="1" ht="36" customHeight="1">
      <c r="A166" s="134"/>
      <c r="B166" s="110">
        <v>85213</v>
      </c>
      <c r="C166" s="67"/>
      <c r="D166" s="73" t="s">
        <v>120</v>
      </c>
      <c r="E166" s="22">
        <f>E167+E168</f>
        <v>36774</v>
      </c>
      <c r="F166" s="22">
        <f>F167+F168</f>
        <v>34577</v>
      </c>
      <c r="G166" s="29">
        <f t="shared" si="4"/>
        <v>94.0256703105455</v>
      </c>
      <c r="H166" s="11"/>
    </row>
    <row r="167" spans="1:8" ht="36.75" customHeight="1">
      <c r="A167" s="134"/>
      <c r="B167" s="113"/>
      <c r="C167" s="7">
        <v>2010</v>
      </c>
      <c r="D167" s="8" t="s">
        <v>241</v>
      </c>
      <c r="E167" s="27">
        <v>13295</v>
      </c>
      <c r="F167" s="30">
        <v>15757</v>
      </c>
      <c r="G167" s="29">
        <f t="shared" si="4"/>
        <v>118.518239939827</v>
      </c>
      <c r="H167" s="13"/>
    </row>
    <row r="168" spans="1:8" ht="27" customHeight="1">
      <c r="A168" s="134"/>
      <c r="B168" s="118"/>
      <c r="C168" s="7" t="s">
        <v>108</v>
      </c>
      <c r="D168" s="8" t="s">
        <v>122</v>
      </c>
      <c r="E168" s="27">
        <v>23479</v>
      </c>
      <c r="F168" s="30">
        <v>18820</v>
      </c>
      <c r="G168" s="29">
        <f t="shared" si="4"/>
        <v>80.15673580646535</v>
      </c>
      <c r="H168" s="13"/>
    </row>
    <row r="169" spans="1:8" s="6" customFormat="1" ht="26.25" customHeight="1">
      <c r="A169" s="134"/>
      <c r="B169" s="110">
        <v>85214</v>
      </c>
      <c r="C169" s="67"/>
      <c r="D169" s="73" t="s">
        <v>121</v>
      </c>
      <c r="E169" s="22">
        <f>E170</f>
        <v>68440</v>
      </c>
      <c r="F169" s="22">
        <f>F170</f>
        <v>18681</v>
      </c>
      <c r="G169" s="29">
        <f t="shared" si="4"/>
        <v>27.29544126241964</v>
      </c>
      <c r="H169" s="11"/>
    </row>
    <row r="170" spans="1:8" ht="27" customHeight="1">
      <c r="A170" s="134"/>
      <c r="B170" s="113"/>
      <c r="C170" s="7">
        <v>2030</v>
      </c>
      <c r="D170" s="8" t="s">
        <v>122</v>
      </c>
      <c r="E170" s="27">
        <v>68440</v>
      </c>
      <c r="F170" s="30">
        <v>18681</v>
      </c>
      <c r="G170" s="29">
        <f aca="true" t="shared" si="5" ref="G170:G209">(F170/E170)*100</f>
        <v>27.29544126241964</v>
      </c>
      <c r="H170" s="13"/>
    </row>
    <row r="171" spans="1:8" ht="12.75">
      <c r="A171" s="134"/>
      <c r="B171" s="66">
        <v>85215</v>
      </c>
      <c r="C171" s="67"/>
      <c r="D171" s="81" t="s">
        <v>227</v>
      </c>
      <c r="E171" s="25">
        <f>E172</f>
        <v>620</v>
      </c>
      <c r="F171" s="25">
        <f>F172</f>
        <v>0</v>
      </c>
      <c r="G171" s="25">
        <f>G172</f>
        <v>0</v>
      </c>
      <c r="H171" s="13"/>
    </row>
    <row r="172" spans="1:8" ht="18.75" customHeight="1">
      <c r="A172" s="134"/>
      <c r="B172" s="68"/>
      <c r="C172" s="7" t="s">
        <v>20</v>
      </c>
      <c r="D172" s="8" t="s">
        <v>15</v>
      </c>
      <c r="E172" s="14">
        <v>620</v>
      </c>
      <c r="F172" s="30"/>
      <c r="G172" s="29"/>
      <c r="H172" s="13"/>
    </row>
    <row r="173" spans="1:8" ht="12.75">
      <c r="A173" s="134"/>
      <c r="B173" s="66">
        <v>85216</v>
      </c>
      <c r="C173" s="67"/>
      <c r="D173" s="73" t="s">
        <v>147</v>
      </c>
      <c r="E173" s="25">
        <f>E175+E174</f>
        <v>274346</v>
      </c>
      <c r="F173" s="25">
        <f>F175+F174</f>
        <v>66968</v>
      </c>
      <c r="G173" s="29">
        <f t="shared" si="5"/>
        <v>24.410051540755102</v>
      </c>
      <c r="H173" s="13"/>
    </row>
    <row r="174" spans="1:8" s="63" customFormat="1" ht="12.75">
      <c r="A174" s="134"/>
      <c r="B174" s="65"/>
      <c r="C174" s="7" t="s">
        <v>14</v>
      </c>
      <c r="D174" s="8"/>
      <c r="E174" s="27"/>
      <c r="F174" s="27"/>
      <c r="G174" s="38"/>
      <c r="H174" s="62"/>
    </row>
    <row r="175" spans="1:8" ht="36" customHeight="1">
      <c r="A175" s="134"/>
      <c r="B175" s="65"/>
      <c r="C175" s="7" t="s">
        <v>108</v>
      </c>
      <c r="D175" s="8" t="s">
        <v>242</v>
      </c>
      <c r="E175" s="27">
        <v>274346</v>
      </c>
      <c r="F175" s="30">
        <v>66968</v>
      </c>
      <c r="G175" s="29">
        <f t="shared" si="5"/>
        <v>24.410051540755102</v>
      </c>
      <c r="H175" s="13"/>
    </row>
    <row r="176" spans="1:8" s="6" customFormat="1" ht="12.75">
      <c r="A176" s="134"/>
      <c r="B176" s="110">
        <v>85219</v>
      </c>
      <c r="C176" s="67"/>
      <c r="D176" s="73" t="s">
        <v>123</v>
      </c>
      <c r="E176" s="22">
        <f>E177+E178+E179+E180</f>
        <v>114561</v>
      </c>
      <c r="F176" s="22">
        <f>F177+F178+F179+F180</f>
        <v>114940</v>
      </c>
      <c r="G176" s="29">
        <f t="shared" si="5"/>
        <v>100.33082811777132</v>
      </c>
      <c r="H176" s="11"/>
    </row>
    <row r="177" spans="1:8" ht="12.75">
      <c r="A177" s="134"/>
      <c r="B177" s="121"/>
      <c r="C177" s="7" t="s">
        <v>52</v>
      </c>
      <c r="D177" s="8" t="s">
        <v>53</v>
      </c>
      <c r="E177" s="27">
        <v>15000</v>
      </c>
      <c r="F177" s="30">
        <v>15350</v>
      </c>
      <c r="G177" s="29">
        <f t="shared" si="5"/>
        <v>102.33333333333334</v>
      </c>
      <c r="H177" s="13"/>
    </row>
    <row r="178" spans="1:8" ht="12.75">
      <c r="A178" s="134"/>
      <c r="B178" s="121"/>
      <c r="C178" s="7" t="s">
        <v>42</v>
      </c>
      <c r="D178" s="8" t="s">
        <v>43</v>
      </c>
      <c r="E178" s="27">
        <v>1090</v>
      </c>
      <c r="F178" s="30">
        <v>1115</v>
      </c>
      <c r="G178" s="29">
        <f t="shared" si="5"/>
        <v>102.29357798165137</v>
      </c>
      <c r="H178" s="13"/>
    </row>
    <row r="179" spans="1:8" ht="12.75">
      <c r="A179" s="134"/>
      <c r="B179" s="121"/>
      <c r="C179" s="7" t="s">
        <v>16</v>
      </c>
      <c r="D179" s="8" t="s">
        <v>17</v>
      </c>
      <c r="E179" s="27">
        <v>168</v>
      </c>
      <c r="F179" s="30">
        <v>172</v>
      </c>
      <c r="G179" s="29">
        <f t="shared" si="5"/>
        <v>102.38095238095238</v>
      </c>
      <c r="H179" s="13"/>
    </row>
    <row r="180" spans="1:8" ht="30" customHeight="1">
      <c r="A180" s="134"/>
      <c r="B180" s="121"/>
      <c r="C180" s="7">
        <v>2030</v>
      </c>
      <c r="D180" s="8" t="s">
        <v>242</v>
      </c>
      <c r="E180" s="27">
        <v>98303</v>
      </c>
      <c r="F180" s="30">
        <v>98303</v>
      </c>
      <c r="G180" s="29">
        <f t="shared" si="5"/>
        <v>100</v>
      </c>
      <c r="H180" s="13"/>
    </row>
    <row r="181" spans="1:8" s="6" customFormat="1" ht="25.5" customHeight="1">
      <c r="A181" s="134"/>
      <c r="B181" s="110">
        <v>85228</v>
      </c>
      <c r="C181" s="67"/>
      <c r="D181" s="101" t="s">
        <v>243</v>
      </c>
      <c r="E181" s="22">
        <f>E182</f>
        <v>39160</v>
      </c>
      <c r="F181" s="22">
        <f>F182</f>
        <v>40060</v>
      </c>
      <c r="G181" s="29">
        <f t="shared" si="5"/>
        <v>102.29826353421858</v>
      </c>
      <c r="H181" s="11"/>
    </row>
    <row r="182" spans="1:8" s="6" customFormat="1" ht="12.75">
      <c r="A182" s="134"/>
      <c r="B182" s="111"/>
      <c r="C182" s="7" t="s">
        <v>52</v>
      </c>
      <c r="D182" s="8" t="s">
        <v>53</v>
      </c>
      <c r="E182" s="27">
        <v>39160</v>
      </c>
      <c r="F182" s="27">
        <v>40060</v>
      </c>
      <c r="G182" s="29">
        <f t="shared" si="5"/>
        <v>102.29826353421858</v>
      </c>
      <c r="H182" s="11"/>
    </row>
    <row r="183" spans="1:8" s="6" customFormat="1" ht="12.75">
      <c r="A183" s="134"/>
      <c r="B183" s="110">
        <v>85295</v>
      </c>
      <c r="C183" s="67"/>
      <c r="D183" s="73" t="s">
        <v>19</v>
      </c>
      <c r="E183" s="22">
        <f>E185+E184</f>
        <v>287424</v>
      </c>
      <c r="F183" s="22">
        <f>F185+F184</f>
        <v>119424</v>
      </c>
      <c r="G183" s="29">
        <f t="shared" si="5"/>
        <v>41.5497661990648</v>
      </c>
      <c r="H183" s="11"/>
    </row>
    <row r="184" spans="1:8" ht="38.25" customHeight="1">
      <c r="A184" s="134"/>
      <c r="B184" s="113"/>
      <c r="C184" s="7" t="s">
        <v>20</v>
      </c>
      <c r="D184" s="8" t="s">
        <v>228</v>
      </c>
      <c r="E184" s="27">
        <v>84124</v>
      </c>
      <c r="F184" s="30"/>
      <c r="G184" s="29">
        <f t="shared" si="5"/>
        <v>0</v>
      </c>
      <c r="H184" s="13"/>
    </row>
    <row r="185" spans="1:8" ht="28.5" customHeight="1">
      <c r="A185" s="134"/>
      <c r="B185" s="118"/>
      <c r="C185" s="7">
        <v>2030</v>
      </c>
      <c r="D185" s="8" t="s">
        <v>242</v>
      </c>
      <c r="E185" s="27">
        <v>203300</v>
      </c>
      <c r="F185" s="30">
        <v>119424</v>
      </c>
      <c r="G185" s="29">
        <f t="shared" si="5"/>
        <v>58.742744712247905</v>
      </c>
      <c r="H185" s="13"/>
    </row>
    <row r="186" spans="1:8" s="6" customFormat="1" ht="21">
      <c r="A186" s="129" t="s">
        <v>125</v>
      </c>
      <c r="B186" s="67"/>
      <c r="C186" s="67"/>
      <c r="D186" s="20" t="s">
        <v>126</v>
      </c>
      <c r="E186" s="22">
        <f>E187</f>
        <v>153936</v>
      </c>
      <c r="F186" s="22">
        <f>F187</f>
        <v>0</v>
      </c>
      <c r="G186" s="29">
        <f t="shared" si="5"/>
        <v>0</v>
      </c>
      <c r="H186" s="11"/>
    </row>
    <row r="187" spans="1:8" ht="12.75">
      <c r="A187" s="130"/>
      <c r="B187" s="122" t="s">
        <v>127</v>
      </c>
      <c r="C187" s="7"/>
      <c r="D187" s="20" t="s">
        <v>19</v>
      </c>
      <c r="E187" s="27">
        <f>E188+E190+E189</f>
        <v>153936</v>
      </c>
      <c r="F187" s="27">
        <f>F188+F190+F189</f>
        <v>0</v>
      </c>
      <c r="G187" s="29">
        <f t="shared" si="5"/>
        <v>0</v>
      </c>
      <c r="H187" s="13"/>
    </row>
    <row r="188" spans="1:8" ht="12.75">
      <c r="A188" s="130"/>
      <c r="B188" s="123"/>
      <c r="C188" s="7" t="s">
        <v>42</v>
      </c>
      <c r="D188" s="8" t="s">
        <v>43</v>
      </c>
      <c r="E188" s="27">
        <v>665</v>
      </c>
      <c r="F188" s="27"/>
      <c r="G188" s="29">
        <f t="shared" si="5"/>
        <v>0</v>
      </c>
      <c r="H188" s="13"/>
    </row>
    <row r="189" spans="1:8" ht="26.25" customHeight="1">
      <c r="A189" s="130"/>
      <c r="B189" s="123"/>
      <c r="C189" s="7" t="s">
        <v>149</v>
      </c>
      <c r="D189" s="8" t="s">
        <v>128</v>
      </c>
      <c r="E189" s="27">
        <v>145565</v>
      </c>
      <c r="F189" s="27"/>
      <c r="G189" s="29">
        <f t="shared" si="5"/>
        <v>0</v>
      </c>
      <c r="H189" s="13"/>
    </row>
    <row r="190" spans="1:8" ht="27" customHeight="1">
      <c r="A190" s="131"/>
      <c r="B190" s="113"/>
      <c r="C190" s="7" t="s">
        <v>129</v>
      </c>
      <c r="D190" s="8" t="s">
        <v>128</v>
      </c>
      <c r="E190" s="27">
        <v>7706</v>
      </c>
      <c r="F190" s="30"/>
      <c r="G190" s="29">
        <f t="shared" si="5"/>
        <v>0</v>
      </c>
      <c r="H190" s="13"/>
    </row>
    <row r="191" spans="1:8" s="6" customFormat="1" ht="21">
      <c r="A191" s="125">
        <v>854</v>
      </c>
      <c r="B191" s="67"/>
      <c r="C191" s="67"/>
      <c r="D191" s="73" t="s">
        <v>130</v>
      </c>
      <c r="E191" s="22">
        <f>E192</f>
        <v>210518</v>
      </c>
      <c r="F191" s="22">
        <f>F192</f>
        <v>220000</v>
      </c>
      <c r="G191" s="29">
        <f t="shared" si="5"/>
        <v>104.50412791305257</v>
      </c>
      <c r="H191" s="11"/>
    </row>
    <row r="192" spans="1:8" s="6" customFormat="1" ht="12.75">
      <c r="A192" s="126"/>
      <c r="B192" s="110">
        <v>85415</v>
      </c>
      <c r="C192" s="67"/>
      <c r="D192" s="73" t="s">
        <v>131</v>
      </c>
      <c r="E192" s="22">
        <f>E193+E194</f>
        <v>210518</v>
      </c>
      <c r="F192" s="22">
        <f>F193+F194</f>
        <v>220000</v>
      </c>
      <c r="G192" s="29">
        <f t="shared" si="5"/>
        <v>104.50412791305257</v>
      </c>
      <c r="H192" s="11"/>
    </row>
    <row r="193" spans="1:8" ht="28.5" customHeight="1">
      <c r="A193" s="126"/>
      <c r="B193" s="113"/>
      <c r="C193" s="7">
        <v>2030</v>
      </c>
      <c r="D193" s="8" t="s">
        <v>124</v>
      </c>
      <c r="E193" s="23">
        <v>174083</v>
      </c>
      <c r="F193" s="30">
        <v>180000</v>
      </c>
      <c r="G193" s="29">
        <f t="shared" si="5"/>
        <v>103.39895337281642</v>
      </c>
      <c r="H193" s="13"/>
    </row>
    <row r="194" spans="1:8" ht="63" customHeight="1">
      <c r="A194" s="128"/>
      <c r="B194" s="112"/>
      <c r="C194" s="7" t="s">
        <v>192</v>
      </c>
      <c r="D194" s="8" t="s">
        <v>199</v>
      </c>
      <c r="E194" s="23">
        <v>36435</v>
      </c>
      <c r="F194" s="30">
        <v>40000</v>
      </c>
      <c r="G194" s="29">
        <f t="shared" si="5"/>
        <v>109.78454782489364</v>
      </c>
      <c r="H194" s="13"/>
    </row>
    <row r="195" spans="1:8" s="6" customFormat="1" ht="33" customHeight="1">
      <c r="A195" s="125">
        <v>900</v>
      </c>
      <c r="B195" s="67"/>
      <c r="C195" s="67"/>
      <c r="D195" s="73" t="s">
        <v>132</v>
      </c>
      <c r="E195" s="22">
        <f>E196+E205+E203</f>
        <v>1362826</v>
      </c>
      <c r="F195" s="22">
        <f>F196+F205+F203</f>
        <v>506371</v>
      </c>
      <c r="G195" s="29">
        <f t="shared" si="5"/>
        <v>37.15595387819135</v>
      </c>
      <c r="H195" s="11"/>
    </row>
    <row r="196" spans="1:8" s="6" customFormat="1" ht="12.75">
      <c r="A196" s="126"/>
      <c r="B196" s="110">
        <v>90001</v>
      </c>
      <c r="C196" s="67"/>
      <c r="D196" s="73" t="s">
        <v>133</v>
      </c>
      <c r="E196" s="22">
        <f>E198+E199+E197+E201</f>
        <v>1311826</v>
      </c>
      <c r="F196" s="22">
        <f>F198+F199+F197+F201</f>
        <v>372516</v>
      </c>
      <c r="G196" s="29">
        <f t="shared" si="5"/>
        <v>28.396753837780313</v>
      </c>
      <c r="H196" s="11"/>
    </row>
    <row r="197" spans="1:8" s="16" customFormat="1" ht="12.75">
      <c r="A197" s="126"/>
      <c r="B197" s="111"/>
      <c r="C197" s="7" t="s">
        <v>52</v>
      </c>
      <c r="D197" s="8" t="s">
        <v>53</v>
      </c>
      <c r="E197" s="27">
        <v>40505</v>
      </c>
      <c r="F197" s="27"/>
      <c r="G197" s="29">
        <f t="shared" si="5"/>
        <v>0</v>
      </c>
      <c r="H197" s="13"/>
    </row>
    <row r="198" spans="1:8" ht="16.5" customHeight="1">
      <c r="A198" s="126"/>
      <c r="B198" s="113"/>
      <c r="C198" s="7" t="s">
        <v>16</v>
      </c>
      <c r="D198" s="8" t="s">
        <v>17</v>
      </c>
      <c r="E198" s="27">
        <v>116908</v>
      </c>
      <c r="F198" s="30"/>
      <c r="G198" s="29">
        <f t="shared" si="5"/>
        <v>0</v>
      </c>
      <c r="H198" s="13"/>
    </row>
    <row r="199" spans="1:8" ht="52.5" customHeight="1">
      <c r="A199" s="126"/>
      <c r="B199" s="113"/>
      <c r="C199" s="7" t="s">
        <v>31</v>
      </c>
      <c r="D199" s="8" t="s">
        <v>206</v>
      </c>
      <c r="E199" s="27"/>
      <c r="F199" s="30">
        <v>323736</v>
      </c>
      <c r="G199" s="29" t="e">
        <f t="shared" si="5"/>
        <v>#DIV/0!</v>
      </c>
      <c r="H199" s="13"/>
    </row>
    <row r="200" spans="1:8" ht="16.5" customHeight="1">
      <c r="A200" s="126"/>
      <c r="B200" s="113"/>
      <c r="C200" s="7"/>
      <c r="D200" s="52" t="s">
        <v>232</v>
      </c>
      <c r="E200" s="53"/>
      <c r="F200" s="88"/>
      <c r="G200" s="89"/>
      <c r="H200" s="13"/>
    </row>
    <row r="201" spans="1:8" ht="47.25" customHeight="1">
      <c r="A201" s="126"/>
      <c r="B201" s="112"/>
      <c r="C201" s="7" t="s">
        <v>154</v>
      </c>
      <c r="D201" s="8" t="s">
        <v>207</v>
      </c>
      <c r="E201" s="27">
        <v>1154413</v>
      </c>
      <c r="F201" s="30">
        <v>48780</v>
      </c>
      <c r="G201" s="29">
        <f t="shared" si="5"/>
        <v>4.2255241408404105</v>
      </c>
      <c r="H201" s="13"/>
    </row>
    <row r="202" spans="1:8" ht="15.75" customHeight="1">
      <c r="A202" s="126"/>
      <c r="B202" s="100"/>
      <c r="C202" s="7"/>
      <c r="D202" s="52" t="s">
        <v>238</v>
      </c>
      <c r="E202" s="27"/>
      <c r="F202" s="30"/>
      <c r="G202" s="29"/>
      <c r="H202" s="13"/>
    </row>
    <row r="203" spans="1:8" ht="36.75" customHeight="1">
      <c r="A203" s="126"/>
      <c r="B203" s="66">
        <v>90019</v>
      </c>
      <c r="C203" s="67"/>
      <c r="D203" s="73" t="s">
        <v>159</v>
      </c>
      <c r="E203" s="22">
        <f>E204</f>
        <v>20000</v>
      </c>
      <c r="F203" s="22">
        <f>F204</f>
        <v>22000</v>
      </c>
      <c r="G203" s="29">
        <f t="shared" si="5"/>
        <v>110.00000000000001</v>
      </c>
      <c r="H203" s="13"/>
    </row>
    <row r="204" spans="1:8" ht="12.75">
      <c r="A204" s="126"/>
      <c r="B204" s="65"/>
      <c r="C204" s="7" t="s">
        <v>10</v>
      </c>
      <c r="D204" s="8" t="s">
        <v>11</v>
      </c>
      <c r="E204" s="27">
        <v>20000</v>
      </c>
      <c r="F204" s="30">
        <v>22000</v>
      </c>
      <c r="G204" s="29">
        <f t="shared" si="5"/>
        <v>110.00000000000001</v>
      </c>
      <c r="H204" s="13"/>
    </row>
    <row r="205" spans="1:8" s="6" customFormat="1" ht="12.75">
      <c r="A205" s="126"/>
      <c r="B205" s="110">
        <v>90095</v>
      </c>
      <c r="C205" s="67"/>
      <c r="D205" s="73" t="s">
        <v>19</v>
      </c>
      <c r="E205" s="22">
        <f>E206+E207</f>
        <v>31000</v>
      </c>
      <c r="F205" s="22">
        <f>F206+F207</f>
        <v>111855</v>
      </c>
      <c r="G205" s="29">
        <f t="shared" si="5"/>
        <v>360.8225806451613</v>
      </c>
      <c r="H205" s="11"/>
    </row>
    <row r="206" spans="1:8" ht="12.75">
      <c r="A206" s="126"/>
      <c r="B206" s="113"/>
      <c r="C206" s="7" t="s">
        <v>52</v>
      </c>
      <c r="D206" s="8" t="s">
        <v>53</v>
      </c>
      <c r="E206" s="27">
        <v>31000</v>
      </c>
      <c r="F206" s="30">
        <v>34000</v>
      </c>
      <c r="G206" s="29">
        <f t="shared" si="5"/>
        <v>109.6774193548387</v>
      </c>
      <c r="H206" s="13"/>
    </row>
    <row r="207" spans="1:8" ht="46.5" customHeight="1">
      <c r="A207" s="128"/>
      <c r="B207" s="112"/>
      <c r="C207" s="7" t="s">
        <v>154</v>
      </c>
      <c r="D207" s="8" t="s">
        <v>208</v>
      </c>
      <c r="E207" s="27"/>
      <c r="F207" s="30">
        <v>77855</v>
      </c>
      <c r="G207" s="29"/>
      <c r="H207" s="13"/>
    </row>
    <row r="208" spans="1:8" s="6" customFormat="1" ht="21">
      <c r="A208" s="125">
        <v>921</v>
      </c>
      <c r="B208" s="67"/>
      <c r="C208" s="67"/>
      <c r="D208" s="73" t="s">
        <v>135</v>
      </c>
      <c r="E208" s="22">
        <f>E209+E211</f>
        <v>9216</v>
      </c>
      <c r="F208" s="22">
        <f>F209+F211</f>
        <v>9216</v>
      </c>
      <c r="G208" s="29">
        <f t="shared" si="5"/>
        <v>100</v>
      </c>
      <c r="H208" s="11"/>
    </row>
    <row r="209" spans="1:8" ht="18" customHeight="1">
      <c r="A209" s="126"/>
      <c r="B209" s="115">
        <v>92109</v>
      </c>
      <c r="C209" s="7"/>
      <c r="D209" s="8" t="s">
        <v>136</v>
      </c>
      <c r="E209" s="27">
        <f>E210</f>
        <v>5000</v>
      </c>
      <c r="F209" s="27">
        <f>F210</f>
        <v>5000</v>
      </c>
      <c r="G209" s="29">
        <f t="shared" si="5"/>
        <v>100</v>
      </c>
      <c r="H209" s="13"/>
    </row>
    <row r="210" spans="1:8" ht="38.25" customHeight="1">
      <c r="A210" s="126"/>
      <c r="B210" s="115"/>
      <c r="C210" s="7" t="s">
        <v>137</v>
      </c>
      <c r="D210" s="8" t="s">
        <v>134</v>
      </c>
      <c r="E210" s="27">
        <v>5000</v>
      </c>
      <c r="F210" s="30">
        <v>5000</v>
      </c>
      <c r="G210" s="29">
        <f aca="true" t="shared" si="6" ref="G210:G267">(F210/E210)*100</f>
        <v>100</v>
      </c>
      <c r="H210" s="13"/>
    </row>
    <row r="211" spans="1:8" ht="12.75">
      <c r="A211" s="127"/>
      <c r="B211" s="67" t="s">
        <v>138</v>
      </c>
      <c r="C211" s="7"/>
      <c r="D211" s="8" t="s">
        <v>146</v>
      </c>
      <c r="E211" s="40">
        <f>E212</f>
        <v>4216</v>
      </c>
      <c r="F211" s="40">
        <f>F212</f>
        <v>4216</v>
      </c>
      <c r="G211" s="29">
        <f t="shared" si="6"/>
        <v>100</v>
      </c>
      <c r="H211" s="13"/>
    </row>
    <row r="212" spans="1:8" ht="38.25" customHeight="1">
      <c r="A212" s="127"/>
      <c r="B212" s="67"/>
      <c r="C212" s="7" t="s">
        <v>137</v>
      </c>
      <c r="D212" s="8" t="s">
        <v>134</v>
      </c>
      <c r="E212" s="27">
        <v>4216</v>
      </c>
      <c r="F212" s="24">
        <v>4216</v>
      </c>
      <c r="G212" s="29">
        <f t="shared" si="6"/>
        <v>100</v>
      </c>
      <c r="H212" s="13"/>
    </row>
    <row r="213" spans="1:8" s="6" customFormat="1" ht="12.75">
      <c r="A213" s="125" t="s">
        <v>139</v>
      </c>
      <c r="B213" s="67"/>
      <c r="C213" s="67"/>
      <c r="D213" s="73" t="s">
        <v>140</v>
      </c>
      <c r="E213" s="22">
        <f>E214+E221</f>
        <v>2981640.32</v>
      </c>
      <c r="F213" s="22">
        <f>F214+F221</f>
        <v>1370492.94</v>
      </c>
      <c r="G213" s="29">
        <f t="shared" si="6"/>
        <v>45.96439519572904</v>
      </c>
      <c r="H213" s="11"/>
    </row>
    <row r="214" spans="1:8" s="6" customFormat="1" ht="12.75">
      <c r="A214" s="126"/>
      <c r="B214" s="110" t="s">
        <v>141</v>
      </c>
      <c r="C214" s="67"/>
      <c r="D214" s="73" t="s">
        <v>145</v>
      </c>
      <c r="E214" s="40">
        <f>E217+E219+E215+E216+E218</f>
        <v>331179.21</v>
      </c>
      <c r="F214" s="40">
        <f>F217+F219+F215+F216+F218</f>
        <v>599885.94</v>
      </c>
      <c r="G214" s="29">
        <f t="shared" si="6"/>
        <v>181.13635212790075</v>
      </c>
      <c r="H214" s="11"/>
    </row>
    <row r="215" spans="1:8" s="16" customFormat="1" ht="39" customHeight="1">
      <c r="A215" s="126"/>
      <c r="B215" s="116"/>
      <c r="C215" s="7" t="s">
        <v>24</v>
      </c>
      <c r="D215" s="8" t="s">
        <v>107</v>
      </c>
      <c r="E215" s="27">
        <v>15456.28</v>
      </c>
      <c r="F215" s="27">
        <v>17000</v>
      </c>
      <c r="G215" s="29">
        <f t="shared" si="6"/>
        <v>109.9876555031353</v>
      </c>
      <c r="H215" s="13"/>
    </row>
    <row r="216" spans="1:8" s="16" customFormat="1" ht="12.75">
      <c r="A216" s="126"/>
      <c r="B216" s="116"/>
      <c r="C216" s="7" t="s">
        <v>52</v>
      </c>
      <c r="D216" s="8" t="s">
        <v>53</v>
      </c>
      <c r="E216" s="27">
        <v>311020</v>
      </c>
      <c r="F216" s="27">
        <v>319220</v>
      </c>
      <c r="G216" s="29">
        <f t="shared" si="6"/>
        <v>102.63648639958845</v>
      </c>
      <c r="H216" s="13"/>
    </row>
    <row r="217" spans="1:8" s="10" customFormat="1" ht="12.75">
      <c r="A217" s="126"/>
      <c r="B217" s="116"/>
      <c r="C217" s="7" t="s">
        <v>42</v>
      </c>
      <c r="D217" s="8" t="s">
        <v>43</v>
      </c>
      <c r="E217" s="27">
        <v>350</v>
      </c>
      <c r="F217" s="27">
        <v>350</v>
      </c>
      <c r="G217" s="29">
        <f t="shared" si="6"/>
        <v>100</v>
      </c>
      <c r="H217" s="13"/>
    </row>
    <row r="218" spans="1:8" s="10" customFormat="1" ht="12.75">
      <c r="A218" s="126"/>
      <c r="B218" s="116"/>
      <c r="C218" s="7" t="s">
        <v>16</v>
      </c>
      <c r="D218" s="8" t="s">
        <v>17</v>
      </c>
      <c r="E218" s="27">
        <v>4352.93</v>
      </c>
      <c r="F218" s="27">
        <v>1000</v>
      </c>
      <c r="G218" s="29">
        <f t="shared" si="6"/>
        <v>22.973031957784755</v>
      </c>
      <c r="H218" s="13"/>
    </row>
    <row r="219" spans="1:8" s="10" customFormat="1" ht="59.25" customHeight="1">
      <c r="A219" s="126"/>
      <c r="B219" s="116"/>
      <c r="C219" s="7" t="s">
        <v>154</v>
      </c>
      <c r="D219" s="8" t="s">
        <v>195</v>
      </c>
      <c r="E219" s="27"/>
      <c r="F219" s="27">
        <v>262315.94</v>
      </c>
      <c r="G219" s="29"/>
      <c r="H219" s="13"/>
    </row>
    <row r="220" spans="1:8" s="10" customFormat="1" ht="18.75" customHeight="1">
      <c r="A220" s="126"/>
      <c r="B220" s="80"/>
      <c r="C220" s="7"/>
      <c r="D220" s="52" t="s">
        <v>230</v>
      </c>
      <c r="E220" s="53"/>
      <c r="F220" s="53">
        <v>262315.94</v>
      </c>
      <c r="G220" s="89"/>
      <c r="H220" s="13"/>
    </row>
    <row r="221" spans="1:8" ht="13.5" customHeight="1">
      <c r="A221" s="127"/>
      <c r="B221" s="110" t="s">
        <v>142</v>
      </c>
      <c r="C221" s="67"/>
      <c r="D221" s="73" t="s">
        <v>19</v>
      </c>
      <c r="E221" s="22">
        <f>E222+E223</f>
        <v>2650461.11</v>
      </c>
      <c r="F221" s="22">
        <f>F222+F223</f>
        <v>770607</v>
      </c>
      <c r="G221" s="29">
        <f t="shared" si="6"/>
        <v>29.074450369883</v>
      </c>
      <c r="H221" s="13"/>
    </row>
    <row r="222" spans="1:8" ht="13.5" customHeight="1">
      <c r="A222" s="127"/>
      <c r="B222" s="111"/>
      <c r="C222" s="7" t="s">
        <v>52</v>
      </c>
      <c r="D222" s="8" t="s">
        <v>53</v>
      </c>
      <c r="E222" s="27">
        <v>200565</v>
      </c>
      <c r="F222" s="27">
        <v>175607</v>
      </c>
      <c r="G222" s="29">
        <f t="shared" si="6"/>
        <v>87.55615386533044</v>
      </c>
      <c r="H222" s="13"/>
    </row>
    <row r="223" spans="1:8" ht="51.75" customHeight="1">
      <c r="A223" s="127"/>
      <c r="B223" s="111"/>
      <c r="C223" s="7" t="s">
        <v>154</v>
      </c>
      <c r="D223" s="8" t="s">
        <v>194</v>
      </c>
      <c r="E223" s="27">
        <v>2449896.11</v>
      </c>
      <c r="F223" s="27">
        <v>595000</v>
      </c>
      <c r="G223" s="29">
        <f t="shared" si="6"/>
        <v>24.28674414279551</v>
      </c>
      <c r="H223" s="13"/>
    </row>
    <row r="224" spans="1:8" ht="13.5" customHeight="1">
      <c r="A224" s="97"/>
      <c r="B224" s="78"/>
      <c r="C224" s="7"/>
      <c r="D224" s="8" t="s">
        <v>231</v>
      </c>
      <c r="E224" s="27"/>
      <c r="F224" s="27"/>
      <c r="G224" s="29"/>
      <c r="H224" s="13"/>
    </row>
    <row r="225" spans="1:8" ht="17.25" customHeight="1">
      <c r="A225" s="99"/>
      <c r="B225" s="98"/>
      <c r="C225" s="7"/>
      <c r="D225" s="8" t="s">
        <v>221</v>
      </c>
      <c r="E225" s="27"/>
      <c r="F225" s="27"/>
      <c r="G225" s="29"/>
      <c r="H225" s="13"/>
    </row>
    <row r="226" spans="1:8" s="6" customFormat="1" ht="18.75" customHeight="1">
      <c r="A226" s="124" t="s">
        <v>143</v>
      </c>
      <c r="B226" s="124"/>
      <c r="C226" s="124"/>
      <c r="D226" s="124"/>
      <c r="E226" s="40">
        <f>E4+E14+E17+E24+E38+E41+E56+E63+E70+E106+E115+E150+E153+E186+E191+E195+E208+E213</f>
        <v>29706807.58</v>
      </c>
      <c r="F226" s="40">
        <f>F4+F14+F17+F24+F38+F41+F56+F63+F70+F106+F115+F150+F153+F186+F191+F195+F208+F213</f>
        <v>26553601.740000002</v>
      </c>
      <c r="G226" s="29">
        <f t="shared" si="6"/>
        <v>89.38557826683848</v>
      </c>
      <c r="H226" s="11"/>
    </row>
    <row r="227" spans="1:8" ht="8.25" customHeight="1">
      <c r="A227" s="17"/>
      <c r="B227" s="17"/>
      <c r="C227" s="17"/>
      <c r="D227" s="17"/>
      <c r="F227" s="12"/>
      <c r="G227" s="29" t="e">
        <f t="shared" si="6"/>
        <v>#DIV/0!</v>
      </c>
      <c r="H227" s="13"/>
    </row>
    <row r="228" spans="4:8" s="17" customFormat="1" ht="12.75">
      <c r="D228" s="17" t="s">
        <v>151</v>
      </c>
      <c r="E228" s="31">
        <f>E6+E32+E33+E126</f>
        <v>357365</v>
      </c>
      <c r="F228" s="31">
        <f>F6+F32+F33+F126</f>
        <v>503000</v>
      </c>
      <c r="G228" s="29">
        <f t="shared" si="6"/>
        <v>140.75245197487163</v>
      </c>
      <c r="H228" s="39"/>
    </row>
    <row r="229" spans="4:8" s="17" customFormat="1" ht="12.75">
      <c r="D229" s="17" t="s">
        <v>150</v>
      </c>
      <c r="E229" s="31">
        <f>E9+E68+E120+E129+E139+E189+E190+E201+E207+E219+E140+E121+E223+E22+E51+E36+E146+E145</f>
        <v>5955191.13</v>
      </c>
      <c r="F229" s="31">
        <f>F9+F68+F120+F129+F139+F189+F190+F201+F207+F219+F140+F121+F223+F22+F51+F36+F146+F145</f>
        <v>1882929.7400000002</v>
      </c>
      <c r="G229" s="29">
        <f t="shared" si="6"/>
        <v>31.61829232506934</v>
      </c>
      <c r="H229" s="39"/>
    </row>
    <row r="230" spans="4:8" s="17" customFormat="1" ht="12.75">
      <c r="D230" s="17" t="s">
        <v>152</v>
      </c>
      <c r="E230" s="31">
        <f>E120+E129+E139+E189+E190+E140+E121+E145+E146</f>
        <v>1000377.2799999999</v>
      </c>
      <c r="F230" s="31">
        <f>F120+F129+F139+F189+F190+F140+F121+F145+F146</f>
        <v>377520.80000000005</v>
      </c>
      <c r="G230" s="29">
        <f t="shared" si="6"/>
        <v>37.73784226686956</v>
      </c>
      <c r="H230" s="39"/>
    </row>
    <row r="231" spans="4:8" s="17" customFormat="1" ht="12.75">
      <c r="D231" s="17" t="s">
        <v>153</v>
      </c>
      <c r="E231" s="31">
        <f>E68+E201+E207+E219+E223+E22+E51+E36+E9</f>
        <v>4954813.850000001</v>
      </c>
      <c r="F231" s="31">
        <f>F68+F201+F207+F219+F223+F22+F51+F36+F9</f>
        <v>1505408.94</v>
      </c>
      <c r="G231" s="29">
        <f t="shared" si="6"/>
        <v>30.38275474264285</v>
      </c>
      <c r="H231" s="39"/>
    </row>
    <row r="232" spans="4:8" s="17" customFormat="1" ht="12.75">
      <c r="D232" s="43" t="s">
        <v>160</v>
      </c>
      <c r="E232" s="19">
        <f>SUM(E230:E231)</f>
        <v>5955191.130000001</v>
      </c>
      <c r="F232" s="19">
        <f>SUM(F230:F231)</f>
        <v>1882929.74</v>
      </c>
      <c r="G232" s="29">
        <f t="shared" si="6"/>
        <v>31.618292325069337</v>
      </c>
      <c r="H232" s="39"/>
    </row>
    <row r="233" spans="4:8" s="17" customFormat="1" ht="12.75">
      <c r="D233" s="45" t="s">
        <v>161</v>
      </c>
      <c r="E233" s="44"/>
      <c r="F233" s="44"/>
      <c r="G233" s="29"/>
      <c r="H233" s="39"/>
    </row>
    <row r="234" spans="4:8" s="17" customFormat="1" ht="12.75">
      <c r="D234" s="45" t="s">
        <v>163</v>
      </c>
      <c r="E234" s="44"/>
      <c r="F234" s="44"/>
      <c r="G234" s="29"/>
      <c r="H234" s="39"/>
    </row>
    <row r="235" spans="4:8" s="17" customFormat="1" ht="12.75">
      <c r="D235" s="45" t="s">
        <v>164</v>
      </c>
      <c r="E235" s="44"/>
      <c r="F235" s="46"/>
      <c r="G235" s="29"/>
      <c r="H235" s="39"/>
    </row>
    <row r="236" spans="4:8" s="17" customFormat="1" ht="12.75" customHeight="1">
      <c r="D236" s="45"/>
      <c r="E236" s="46"/>
      <c r="F236" s="44"/>
      <c r="G236" s="29"/>
      <c r="H236" s="39"/>
    </row>
    <row r="237" spans="4:8" s="17" customFormat="1" ht="12.75">
      <c r="D237" s="17" t="s">
        <v>187</v>
      </c>
      <c r="E237" s="9"/>
      <c r="F237" s="12"/>
      <c r="G237" s="29"/>
      <c r="H237" s="39"/>
    </row>
    <row r="238" spans="4:8" s="17" customFormat="1" ht="12.75">
      <c r="D238" s="17" t="s">
        <v>162</v>
      </c>
      <c r="E238" s="31"/>
      <c r="F238" s="31"/>
      <c r="G238" s="29"/>
      <c r="H238" s="39"/>
    </row>
    <row r="239" spans="4:8" s="17" customFormat="1" ht="12.75">
      <c r="D239" s="17" t="s">
        <v>186</v>
      </c>
      <c r="E239" s="9"/>
      <c r="F239" s="12"/>
      <c r="G239" s="29"/>
      <c r="H239" s="39"/>
    </row>
    <row r="240" spans="4:8" s="17" customFormat="1" ht="12.75">
      <c r="D240" s="48" t="s">
        <v>165</v>
      </c>
      <c r="E240" s="21">
        <f>E199</f>
        <v>0</v>
      </c>
      <c r="F240" s="21">
        <f>F199</f>
        <v>323736</v>
      </c>
      <c r="G240" s="29"/>
      <c r="H240" s="39"/>
    </row>
    <row r="241" spans="4:8" s="17" customFormat="1" ht="15" customHeight="1">
      <c r="D241" s="57" t="s">
        <v>188</v>
      </c>
      <c r="E241" s="46">
        <f>SUM(E237:E240)</f>
        <v>0</v>
      </c>
      <c r="F241" s="46">
        <f>SUM(F237:F240)</f>
        <v>323736</v>
      </c>
      <c r="G241" s="29"/>
      <c r="H241" s="39"/>
    </row>
    <row r="242" spans="4:8" s="17" customFormat="1" ht="12.75">
      <c r="D242" s="48" t="s">
        <v>189</v>
      </c>
      <c r="E242" s="31">
        <f>E13+E43+E58+E152+E165+E167+E60+E184+G122+E172</f>
        <v>3681074.98</v>
      </c>
      <c r="F242" s="31">
        <f>F13+F43+F58+F152+F165+F167+F60+F184+H122+F172</f>
        <v>3412684</v>
      </c>
      <c r="G242" s="29">
        <f t="shared" si="6"/>
        <v>92.7088966821317</v>
      </c>
      <c r="H242" s="39"/>
    </row>
    <row r="243" spans="4:8" ht="12.75">
      <c r="D243" s="3" t="s">
        <v>168</v>
      </c>
      <c r="E243" s="32">
        <f>E19+E210+E212</f>
        <v>67964</v>
      </c>
      <c r="F243" s="32">
        <f>F19+F210+F212</f>
        <v>68216</v>
      </c>
      <c r="G243" s="29">
        <f t="shared" si="6"/>
        <v>100.37078453298804</v>
      </c>
      <c r="H243" s="13"/>
    </row>
    <row r="244" spans="4:8" ht="12.75">
      <c r="D244" s="13" t="s">
        <v>190</v>
      </c>
      <c r="E244" s="32">
        <f>E40</f>
        <v>3000</v>
      </c>
      <c r="F244" s="32">
        <f>F40</f>
        <v>3000</v>
      </c>
      <c r="G244" s="29">
        <f t="shared" si="6"/>
        <v>100</v>
      </c>
      <c r="H244" s="13"/>
    </row>
    <row r="245" spans="4:8" ht="12.75">
      <c r="D245" s="49" t="s">
        <v>169</v>
      </c>
      <c r="E245" s="32">
        <f>E130+E168+E170+E175+E180+E185+E193+E160+E133+E124</f>
        <v>1073558</v>
      </c>
      <c r="F245" s="32">
        <f>F130+F168+F170+F175+F180+F185+F193+F160+F133+F124</f>
        <v>744196</v>
      </c>
      <c r="G245" s="29">
        <f t="shared" si="6"/>
        <v>69.3205211083146</v>
      </c>
      <c r="H245" s="13"/>
    </row>
    <row r="246" spans="4:8" ht="12.75">
      <c r="D246" s="49" t="s">
        <v>204</v>
      </c>
      <c r="E246" s="32">
        <f>E194</f>
        <v>36435</v>
      </c>
      <c r="F246" s="32">
        <f>F194</f>
        <v>40000</v>
      </c>
      <c r="G246" s="29"/>
      <c r="H246" s="13"/>
    </row>
    <row r="247" spans="4:8" ht="12.75">
      <c r="D247" s="56" t="s">
        <v>196</v>
      </c>
      <c r="E247" s="32">
        <f>SUM(E242:E246)</f>
        <v>4862031.98</v>
      </c>
      <c r="F247" s="32">
        <f>SUM(F242:F246)</f>
        <v>4268096</v>
      </c>
      <c r="G247" s="29">
        <f t="shared" si="6"/>
        <v>87.78420252184354</v>
      </c>
      <c r="H247" s="13"/>
    </row>
    <row r="248" spans="4:8" ht="6.75" customHeight="1">
      <c r="D248" s="13"/>
      <c r="E248" s="9"/>
      <c r="F248" s="42"/>
      <c r="G248" s="29"/>
      <c r="H248" s="13"/>
    </row>
    <row r="249" spans="4:8" s="17" customFormat="1" ht="15" customHeight="1">
      <c r="D249" s="104" t="s">
        <v>247</v>
      </c>
      <c r="E249" s="105">
        <f>E228+E231+E233+E241</f>
        <v>5312178.850000001</v>
      </c>
      <c r="F249" s="105">
        <f>F228+F231+F233+F241</f>
        <v>2332144.94</v>
      </c>
      <c r="G249" s="106">
        <f t="shared" si="6"/>
        <v>43.90185281506476</v>
      </c>
      <c r="H249" s="39"/>
    </row>
    <row r="250" spans="4:8" s="17" customFormat="1" ht="17.25" customHeight="1">
      <c r="D250" s="104" t="s">
        <v>198</v>
      </c>
      <c r="E250" s="109">
        <f>E226-E249</f>
        <v>24394628.729999997</v>
      </c>
      <c r="F250" s="109">
        <f>F226-F249</f>
        <v>24221456.8</v>
      </c>
      <c r="G250" s="106">
        <f t="shared" si="6"/>
        <v>99.29012270727026</v>
      </c>
      <c r="H250" s="39"/>
    </row>
    <row r="251" spans="4:8" ht="20.25" customHeight="1">
      <c r="D251" s="107" t="s">
        <v>177</v>
      </c>
      <c r="E251" s="108">
        <f>SUM(E249:E250)</f>
        <v>29706807.58</v>
      </c>
      <c r="F251" s="108">
        <f>SUM(F249:F250)</f>
        <v>26553601.740000002</v>
      </c>
      <c r="G251" s="106">
        <f t="shared" si="6"/>
        <v>89.38557826683848</v>
      </c>
      <c r="H251" s="13"/>
    </row>
    <row r="252" spans="4:8" ht="12.75">
      <c r="D252" s="13"/>
      <c r="E252" s="41"/>
      <c r="F252" s="42"/>
      <c r="G252" s="29"/>
      <c r="H252" s="13"/>
    </row>
    <row r="253" spans="4:7" ht="12.75">
      <c r="D253" s="61" t="s">
        <v>167</v>
      </c>
      <c r="E253" s="50">
        <f>E108+E110+E114</f>
        <v>9225559</v>
      </c>
      <c r="F253" s="50">
        <f>F108+F110+F114</f>
        <v>9393879</v>
      </c>
      <c r="G253" s="29">
        <f t="shared" si="6"/>
        <v>101.82449648850547</v>
      </c>
    </row>
    <row r="254" spans="4:7" ht="12.75">
      <c r="D254" s="61"/>
      <c r="E254" s="50"/>
      <c r="F254" s="47"/>
      <c r="G254" s="29"/>
    </row>
    <row r="255" spans="4:7" ht="12.75">
      <c r="D255" s="11" t="s">
        <v>166</v>
      </c>
      <c r="E255" s="50">
        <f>E226-E229-E233-E242-E243-E244-E245-E253-E241-E246</f>
        <v>9664025.469999999</v>
      </c>
      <c r="F255" s="50">
        <f>F226-F229-F233-F242-F243-F244-F245-F253-F241-F246</f>
        <v>10684961</v>
      </c>
      <c r="G255" s="29">
        <f t="shared" si="6"/>
        <v>110.56428848588291</v>
      </c>
    </row>
    <row r="256" spans="4:7" ht="12.75">
      <c r="D256" s="13" t="s">
        <v>175</v>
      </c>
      <c r="E256" s="54">
        <f>E228</f>
        <v>357365</v>
      </c>
      <c r="F256" s="54">
        <f>F228</f>
        <v>503000</v>
      </c>
      <c r="G256" s="29">
        <f t="shared" si="6"/>
        <v>140.75245197487163</v>
      </c>
    </row>
    <row r="257" spans="4:7" ht="12.75">
      <c r="D257" s="13" t="s">
        <v>176</v>
      </c>
      <c r="E257" s="55">
        <f>E255-E256</f>
        <v>9306660.469999999</v>
      </c>
      <c r="F257" s="55">
        <f>F255-F256</f>
        <v>10181961</v>
      </c>
      <c r="G257" s="29">
        <f t="shared" si="6"/>
        <v>109.40509791693304</v>
      </c>
    </row>
    <row r="258" spans="4:7" ht="12.75">
      <c r="D258" s="13"/>
      <c r="G258" s="29"/>
    </row>
    <row r="259" spans="4:7" ht="23.25" customHeight="1">
      <c r="D259" s="51" t="s">
        <v>185</v>
      </c>
      <c r="E259" s="32">
        <f>E257+E253+E245+E244+E243+E242+E230+E246</f>
        <v>24394628.73</v>
      </c>
      <c r="F259" s="32">
        <f>F257+F253+F245+F244+F243+F242+F230+F246</f>
        <v>24221456.8</v>
      </c>
      <c r="G259" s="29">
        <f t="shared" si="6"/>
        <v>99.29012270727024</v>
      </c>
    </row>
    <row r="260" spans="4:7" ht="12.75">
      <c r="D260" s="13" t="s">
        <v>170</v>
      </c>
      <c r="E260" s="32">
        <f>E259-E250</f>
        <v>0</v>
      </c>
      <c r="F260" s="32">
        <f>F259-F250</f>
        <v>0</v>
      </c>
      <c r="G260" s="29"/>
    </row>
    <row r="261" spans="4:7" ht="9" customHeight="1">
      <c r="D261" s="13"/>
      <c r="E261" s="32"/>
      <c r="F261" s="59"/>
      <c r="G261" s="29"/>
    </row>
    <row r="262" spans="4:7" ht="12.75">
      <c r="D262" s="49" t="s">
        <v>180</v>
      </c>
      <c r="E262" s="32">
        <f>E246+E245+E244+E243+E242</f>
        <v>4862031.98</v>
      </c>
      <c r="F262" s="32">
        <f>F246+F245+F244+F243+F242</f>
        <v>4268096</v>
      </c>
      <c r="G262" s="29">
        <f t="shared" si="6"/>
        <v>87.78420252184354</v>
      </c>
    </row>
    <row r="263" spans="4:7" ht="12.75">
      <c r="D263" s="49" t="s">
        <v>181</v>
      </c>
      <c r="E263" s="32">
        <f>E233+E241</f>
        <v>0</v>
      </c>
      <c r="F263" s="32">
        <f>F233+F241</f>
        <v>323736</v>
      </c>
      <c r="G263" s="29"/>
    </row>
    <row r="264" spans="4:7" ht="12.75">
      <c r="D264" s="49" t="s">
        <v>182</v>
      </c>
      <c r="E264" s="32">
        <f>E262+E263</f>
        <v>4862031.98</v>
      </c>
      <c r="F264" s="32">
        <f>F262+F263</f>
        <v>4591832</v>
      </c>
      <c r="G264" s="29">
        <f t="shared" si="6"/>
        <v>94.44265317234708</v>
      </c>
    </row>
    <row r="265" spans="4:7" ht="12.75">
      <c r="D265" s="49" t="s">
        <v>183</v>
      </c>
      <c r="E265" s="32">
        <f>E230</f>
        <v>1000377.2799999999</v>
      </c>
      <c r="F265" s="32">
        <f>F230</f>
        <v>377520.80000000005</v>
      </c>
      <c r="G265" s="29">
        <f t="shared" si="6"/>
        <v>37.73784226686956</v>
      </c>
    </row>
    <row r="266" spans="4:7" ht="12.75">
      <c r="D266" s="49" t="s">
        <v>256</v>
      </c>
      <c r="E266" s="32">
        <f>E228+E231</f>
        <v>5312178.850000001</v>
      </c>
      <c r="F266" s="32">
        <f>F228+F231</f>
        <v>2008408.94</v>
      </c>
      <c r="G266" s="29">
        <f t="shared" si="6"/>
        <v>37.807630290911604</v>
      </c>
    </row>
    <row r="267" spans="4:7" ht="12.75">
      <c r="D267" s="49" t="s">
        <v>184</v>
      </c>
      <c r="E267" s="32">
        <f>E264+E265+E266</f>
        <v>11174588.110000001</v>
      </c>
      <c r="F267" s="32">
        <f>F264+F265+F266</f>
        <v>6977761.74</v>
      </c>
      <c r="G267" s="29">
        <f t="shared" si="6"/>
        <v>62.44312247854297</v>
      </c>
    </row>
    <row r="268" spans="4:7" ht="12.75">
      <c r="D268" s="13"/>
      <c r="E268" s="60"/>
      <c r="F268" s="59"/>
      <c r="G268" s="29"/>
    </row>
    <row r="269" spans="4:7" ht="12.75">
      <c r="D269" s="75" t="s">
        <v>209</v>
      </c>
      <c r="E269" s="74">
        <f>E253+E257+E267</f>
        <v>29706807.58</v>
      </c>
      <c r="F269" s="74">
        <f>F253+F257+F267</f>
        <v>26553601.740000002</v>
      </c>
      <c r="G269" s="29">
        <f>(F269/E269)*100</f>
        <v>89.38557826683848</v>
      </c>
    </row>
  </sheetData>
  <sheetProtection/>
  <mergeCells count="66">
    <mergeCell ref="E1:E2"/>
    <mergeCell ref="F1:G1"/>
    <mergeCell ref="A1:A2"/>
    <mergeCell ref="B1:B2"/>
    <mergeCell ref="C1:C2"/>
    <mergeCell ref="D1:D2"/>
    <mergeCell ref="A4:A13"/>
    <mergeCell ref="B5:B9"/>
    <mergeCell ref="B12:B13"/>
    <mergeCell ref="A14:A16"/>
    <mergeCell ref="B15:B16"/>
    <mergeCell ref="A17:A22"/>
    <mergeCell ref="B18:B19"/>
    <mergeCell ref="B20:B22"/>
    <mergeCell ref="A24:A36"/>
    <mergeCell ref="B25:B26"/>
    <mergeCell ref="B28:B36"/>
    <mergeCell ref="A56:A62"/>
    <mergeCell ref="B57:B58"/>
    <mergeCell ref="A63:A68"/>
    <mergeCell ref="A38:A40"/>
    <mergeCell ref="B39:B40"/>
    <mergeCell ref="A41:A51"/>
    <mergeCell ref="B42:B43"/>
    <mergeCell ref="B44:B50"/>
    <mergeCell ref="A70:A105"/>
    <mergeCell ref="B71:B72"/>
    <mergeCell ref="B73:B81"/>
    <mergeCell ref="B82:B95"/>
    <mergeCell ref="B96:B102"/>
    <mergeCell ref="B103:B105"/>
    <mergeCell ref="A106:A114"/>
    <mergeCell ref="B107:B108"/>
    <mergeCell ref="B109:B110"/>
    <mergeCell ref="B111:B112"/>
    <mergeCell ref="B113:B114"/>
    <mergeCell ref="A115:A149"/>
    <mergeCell ref="B116:B122"/>
    <mergeCell ref="B125:B131"/>
    <mergeCell ref="B135:B140"/>
    <mergeCell ref="B141:B143"/>
    <mergeCell ref="B144:B146"/>
    <mergeCell ref="B147:B149"/>
    <mergeCell ref="A150:A152"/>
    <mergeCell ref="B151:B152"/>
    <mergeCell ref="A153:A185"/>
    <mergeCell ref="B154:B155"/>
    <mergeCell ref="B161:B165"/>
    <mergeCell ref="B166:B168"/>
    <mergeCell ref="B169:B170"/>
    <mergeCell ref="B176:B180"/>
    <mergeCell ref="B181:B182"/>
    <mergeCell ref="A195:A207"/>
    <mergeCell ref="B196:B201"/>
    <mergeCell ref="B205:B207"/>
    <mergeCell ref="B183:B185"/>
    <mergeCell ref="A186:A190"/>
    <mergeCell ref="B187:B190"/>
    <mergeCell ref="A191:A194"/>
    <mergeCell ref="B192:B194"/>
    <mergeCell ref="A226:D226"/>
    <mergeCell ref="A208:A212"/>
    <mergeCell ref="B209:B210"/>
    <mergeCell ref="A213:A223"/>
    <mergeCell ref="B214:B219"/>
    <mergeCell ref="B221:B223"/>
  </mergeCells>
  <printOptions/>
  <pageMargins left="0.5905511811023623" right="0.7480314960629921" top="0.6299212598425197" bottom="0.2362204724409449" header="0.1968503937007874" footer="0.15748031496062992"/>
  <pageSetup horizontalDpi="300" verticalDpi="300" orientation="portrait" paperSize="9" r:id="rId1"/>
  <headerFooter alignWithMargins="0">
    <oddHeader>&amp;CStrona &amp;P Zał. Nr 1 do  Uchwały Rady Miejskiej w Jezioranach  Nr .........  z  dnia   .........  w sprawie 
 budżetu gminy na rok 2014- PROJEKT  DOCHODÓW 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gleszczynska</cp:lastModifiedBy>
  <cp:lastPrinted>2014-11-25T06:32:13Z</cp:lastPrinted>
  <dcterms:created xsi:type="dcterms:W3CDTF">2009-11-12T11:13:42Z</dcterms:created>
  <dcterms:modified xsi:type="dcterms:W3CDTF">2014-12-07T18:18:50Z</dcterms:modified>
  <cp:category/>
  <cp:version/>
  <cp:contentType/>
  <cp:contentStatus/>
</cp:coreProperties>
</file>