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<sst xmlns="http://schemas.openxmlformats.org/spreadsheetml/2006/main" count="241" uniqueCount="124">
  <si>
    <t>w tym :</t>
  </si>
  <si>
    <t xml:space="preserve">  Zał. Nr 11 do Uchwały Rady Miejskiej w Jezioranach Nr XXV/180/17 z dnia 28.01.2017r. w sprawie uchwalenia budżetu gminy na rok 2017 PLAN  funduszu sołeckiego na 2017 wg klasyfikacji budżetowej </t>
  </si>
  <si>
    <t>Projekt budżetu na 2017r</t>
  </si>
  <si>
    <t>% wskażnik do przewidywanego wykonania 2016r.</t>
  </si>
  <si>
    <t xml:space="preserve">w tym : </t>
  </si>
  <si>
    <t>Kramarz</t>
  </si>
  <si>
    <t>Miej Wieś</t>
  </si>
  <si>
    <t>Kierszt</t>
  </si>
  <si>
    <t>Derc</t>
  </si>
  <si>
    <t>Pierwągi</t>
  </si>
  <si>
    <t>Polkajmy</t>
  </si>
  <si>
    <t>Zerbuń</t>
  </si>
  <si>
    <t>Potryty</t>
  </si>
  <si>
    <t>Lekity</t>
  </si>
  <si>
    <t>Radostowo</t>
  </si>
  <si>
    <t>Studnica</t>
  </si>
  <si>
    <t>Kikity</t>
  </si>
  <si>
    <t>Jny Kol.</t>
  </si>
  <si>
    <t>Kostrzewy</t>
  </si>
  <si>
    <t>Wójtówko</t>
  </si>
  <si>
    <t>Żardeniki</t>
  </si>
  <si>
    <t>Franknowo</t>
  </si>
  <si>
    <t>Krokowo</t>
  </si>
  <si>
    <t>Piszewo</t>
  </si>
  <si>
    <t>Olszewnik</t>
  </si>
  <si>
    <t>Tłokowo</t>
  </si>
  <si>
    <t>Studzianka</t>
  </si>
  <si>
    <t>Dz</t>
  </si>
  <si>
    <t>Rozdz</t>
  </si>
  <si>
    <t>§</t>
  </si>
  <si>
    <t>przewid wyk 2016r</t>
  </si>
  <si>
    <t>SOŁECTWO</t>
  </si>
  <si>
    <t>bież</t>
  </si>
  <si>
    <t>inwest</t>
  </si>
  <si>
    <t xml:space="preserve">Jeziorany Kolonia </t>
  </si>
  <si>
    <t>Kramarzewo</t>
  </si>
  <si>
    <t xml:space="preserve">wydatki inwestycyjne  na drogach gminnych </t>
  </si>
  <si>
    <t xml:space="preserve">Kramarzewo </t>
  </si>
  <si>
    <t xml:space="preserve">razem zakupy inwestycyjne  na drogach gmin </t>
  </si>
  <si>
    <t>WÓJTÓWKO</t>
  </si>
  <si>
    <t>razem zakupy bieżące  4210</t>
  </si>
  <si>
    <t xml:space="preserve">razem  zakupy i usługi bieżące </t>
  </si>
  <si>
    <t xml:space="preserve"> DZIAŁ 600- TRANSPORT I ŁĄCZNOŚĆ </t>
  </si>
  <si>
    <t xml:space="preserve">razem zakupy bieżące  do naprawy I  konserwacji mienia komunalnego </t>
  </si>
  <si>
    <t xml:space="preserve">razem usługi  bieżące chroniące mienie komunalne </t>
  </si>
  <si>
    <t>Kiersztanowo</t>
  </si>
  <si>
    <t>wyposaż placu zabaw</t>
  </si>
  <si>
    <t xml:space="preserve">Studzianka </t>
  </si>
  <si>
    <r>
      <t xml:space="preserve">Razem </t>
    </r>
    <r>
      <rPr>
        <b/>
        <sz val="8"/>
        <color indexed="8"/>
        <rFont val="Czcionka tekstu podstawowego"/>
        <family val="0"/>
      </rPr>
      <t xml:space="preserve">§ </t>
    </r>
    <r>
      <rPr>
        <b/>
        <sz val="8"/>
        <color indexed="8"/>
        <rFont val="Times New Roman"/>
        <family val="1"/>
      </rPr>
      <t>6050</t>
    </r>
  </si>
  <si>
    <t>doposaż placu zabaw</t>
  </si>
  <si>
    <t>OLSZEWNIK doposaż placu zabaw</t>
  </si>
  <si>
    <t xml:space="preserve">razem zakupy inwestycyjne </t>
  </si>
  <si>
    <t xml:space="preserve"> DZ. 700 GOSPODARKA MIESZKANIOWA</t>
  </si>
  <si>
    <t>tablice</t>
  </si>
  <si>
    <t xml:space="preserve">razem zakupy bieżące dotyczące placów </t>
  </si>
  <si>
    <t>Tłokowo usł.wyk.tablic</t>
  </si>
  <si>
    <t xml:space="preserve"> Derc nagrody-promocja gminy -festyny -zabawy</t>
  </si>
  <si>
    <t>razem usługi bieżące</t>
  </si>
  <si>
    <t xml:space="preserve"> Tłokowo                                  zakupy inwestycyjne </t>
  </si>
  <si>
    <t xml:space="preserve"> DZ 750  ADMINISTRACJA PUBLICZNA </t>
  </si>
  <si>
    <t>bieżące doposażenie OSP</t>
  </si>
  <si>
    <t>zakupy inwestycyjne</t>
  </si>
  <si>
    <t xml:space="preserve"> DZ 754 OCHRONA PPRZECIW POŻAROWA</t>
  </si>
  <si>
    <t>zakup pojemników na odpady</t>
  </si>
  <si>
    <t>Razem</t>
  </si>
  <si>
    <t>transport</t>
  </si>
  <si>
    <t xml:space="preserve">Razem </t>
  </si>
  <si>
    <t>Razem rozdz.90002 wyd bież</t>
  </si>
  <si>
    <t xml:space="preserve">zieleń </t>
  </si>
  <si>
    <t>Razem  zakupy bieżące</t>
  </si>
  <si>
    <t>Oświetlenie ulic</t>
  </si>
  <si>
    <t>lampapierwsze wyposaż</t>
  </si>
  <si>
    <t xml:space="preserve">Dz 900 GOSPODARKA KOMUNALNA </t>
  </si>
  <si>
    <t>konkursy mikołajkowe</t>
  </si>
  <si>
    <t>Kiersztanowo skrzynki drew,naczynia</t>
  </si>
  <si>
    <t xml:space="preserve">nagrody w konkursie </t>
  </si>
  <si>
    <t>wyposażenia świetlicy</t>
  </si>
  <si>
    <t>róż popr +10</t>
  </si>
  <si>
    <t xml:space="preserve">Polkajmy </t>
  </si>
  <si>
    <t xml:space="preserve">Studnica </t>
  </si>
  <si>
    <t>wypos swietlicy</t>
  </si>
  <si>
    <t>razem zakupy bieżące</t>
  </si>
  <si>
    <t>Potryty montaż regałów</t>
  </si>
  <si>
    <t xml:space="preserve">razem  usługi bieżące </t>
  </si>
  <si>
    <t>co, schody</t>
  </si>
  <si>
    <t xml:space="preserve">Żardeniki </t>
  </si>
  <si>
    <t>razem  inwestycje</t>
  </si>
  <si>
    <t>świetlica moder</t>
  </si>
  <si>
    <t>Miejska Wieś</t>
  </si>
  <si>
    <t xml:space="preserve"> DZ 921 KULTURA I OCHRONA DZIEDZICTWA NARODOWEGO</t>
  </si>
  <si>
    <t xml:space="preserve">Miejska Wieś </t>
  </si>
  <si>
    <t>paliwo i olej</t>
  </si>
  <si>
    <t xml:space="preserve">trans wypos  boiska </t>
  </si>
  <si>
    <t>razem  wydatki Inwestycyjne</t>
  </si>
  <si>
    <t>wyposażenie boiska</t>
  </si>
  <si>
    <t>ogrodzterenu rekreac</t>
  </si>
  <si>
    <t>WÓJTOWKA</t>
  </si>
  <si>
    <t>razem  zakupy inwestycyjne</t>
  </si>
  <si>
    <t>rozdz. 92601 zbiorczo</t>
  </si>
  <si>
    <t>Derc zawody sportowe</t>
  </si>
  <si>
    <t>trawa,nawóz</t>
  </si>
  <si>
    <t>PISZEWO</t>
  </si>
  <si>
    <t>Razem  bieżące usługi</t>
  </si>
  <si>
    <t>budowa grzybka</t>
  </si>
  <si>
    <t xml:space="preserve">altana zewnętrzna </t>
  </si>
  <si>
    <t>altana wykonanie</t>
  </si>
  <si>
    <t>budowa altany</t>
  </si>
  <si>
    <t xml:space="preserve">Olszewnik </t>
  </si>
  <si>
    <t>Radostowo na mapy</t>
  </si>
  <si>
    <t>Studzianka wyk map</t>
  </si>
  <si>
    <t>razem   inwestycje</t>
  </si>
  <si>
    <t xml:space="preserve">zakup materiałów budowlanych inwestycyjnych </t>
  </si>
  <si>
    <t>kosa</t>
  </si>
  <si>
    <t>kosiarka</t>
  </si>
  <si>
    <t>zbiorczo rozdz 92695</t>
  </si>
  <si>
    <t>DZIAŁ 926 KULTURA FIZYCZNA I SPORT</t>
  </si>
  <si>
    <t>ZBIORCZE WYDATKI FUNDUSZU SOŁECKIEGO</t>
  </si>
  <si>
    <t>narastająco</t>
  </si>
  <si>
    <t>wydatki bieżące</t>
  </si>
  <si>
    <t>wydatki majątkowe</t>
  </si>
  <si>
    <t>Jeziorany, 28.01.2017</t>
  </si>
  <si>
    <t>Zbiorczo zał. Wg sołectw</t>
  </si>
  <si>
    <t xml:space="preserve">powinno być </t>
  </si>
  <si>
    <t>różnice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</si>
</sst>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7"/>
      <color indexed="8"/>
      <name val="Calibri"/>
      <family val="2"/>
    </font>
    <font>
      <i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9"/>
      <name val="Times New Roman"/>
      <family val="1"/>
    </font>
    <font>
      <sz val="9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7"/>
      <color theme="1"/>
      <name val="Times New Roman"/>
      <family val="1"/>
    </font>
    <font>
      <sz val="7"/>
      <color theme="1"/>
      <name val="Calibri"/>
      <family val="2"/>
    </font>
    <font>
      <i/>
      <sz val="8"/>
      <color theme="1"/>
      <name val="Times New Roman"/>
      <family val="1"/>
    </font>
    <font>
      <i/>
      <sz val="7"/>
      <color theme="1"/>
      <name val="Times New Roman"/>
      <family val="1"/>
    </font>
    <font>
      <b/>
      <sz val="7"/>
      <color theme="1"/>
      <name val="Calibri"/>
      <family val="2"/>
    </font>
    <font>
      <sz val="7"/>
      <color theme="1"/>
      <name val="Times New Roman"/>
      <family val="1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0" fillId="0" borderId="10" xfId="0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6" fillId="0" borderId="11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60" fillId="0" borderId="10" xfId="0" applyNumberFormat="1" applyFont="1" applyFill="1" applyBorder="1" applyAlignment="1">
      <alignment wrapText="1"/>
    </xf>
    <xf numFmtId="0" fontId="61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4" fontId="62" fillId="0" borderId="10" xfId="0" applyNumberFormat="1" applyFont="1" applyBorder="1" applyAlignment="1">
      <alignment/>
    </xf>
    <xf numFmtId="4" fontId="57" fillId="0" borderId="12" xfId="0" applyNumberFormat="1" applyFont="1" applyBorder="1" applyAlignment="1">
      <alignment/>
    </xf>
    <xf numFmtId="4" fontId="57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4" fontId="63" fillId="0" borderId="12" xfId="0" applyNumberFormat="1" applyFont="1" applyBorder="1" applyAlignment="1">
      <alignment/>
    </xf>
    <xf numFmtId="0" fontId="63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4" fontId="63" fillId="0" borderId="10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4" fontId="57" fillId="0" borderId="14" xfId="0" applyNumberFormat="1" applyFont="1" applyBorder="1" applyAlignment="1">
      <alignment/>
    </xf>
    <xf numFmtId="4" fontId="57" fillId="0" borderId="0" xfId="0" applyNumberFormat="1" applyFont="1" applyAlignment="1">
      <alignment/>
    </xf>
    <xf numFmtId="0" fontId="63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3" fillId="0" borderId="14" xfId="0" applyFont="1" applyBorder="1" applyAlignment="1">
      <alignment/>
    </xf>
    <xf numFmtId="4" fontId="64" fillId="0" borderId="10" xfId="0" applyNumberFormat="1" applyFont="1" applyBorder="1" applyAlignment="1">
      <alignment/>
    </xf>
    <xf numFmtId="4" fontId="60" fillId="0" borderId="10" xfId="0" applyNumberFormat="1" applyFont="1" applyBorder="1" applyAlignment="1">
      <alignment/>
    </xf>
    <xf numFmtId="4" fontId="64" fillId="33" borderId="10" xfId="0" applyNumberFormat="1" applyFont="1" applyFill="1" applyBorder="1" applyAlignment="1">
      <alignment/>
    </xf>
    <xf numFmtId="0" fontId="65" fillId="0" borderId="14" xfId="0" applyFont="1" applyBorder="1" applyAlignment="1">
      <alignment wrapText="1"/>
    </xf>
    <xf numFmtId="0" fontId="66" fillId="0" borderId="15" xfId="0" applyFont="1" applyBorder="1" applyAlignment="1">
      <alignment wrapText="1"/>
    </xf>
    <xf numFmtId="0" fontId="66" fillId="0" borderId="16" xfId="0" applyFont="1" applyBorder="1" applyAlignment="1">
      <alignment wrapText="1"/>
    </xf>
    <xf numFmtId="4" fontId="67" fillId="33" borderId="10" xfId="0" applyNumberFormat="1" applyFont="1" applyFill="1" applyBorder="1" applyAlignment="1">
      <alignment/>
    </xf>
    <xf numFmtId="0" fontId="68" fillId="0" borderId="14" xfId="0" applyFont="1" applyBorder="1" applyAlignment="1">
      <alignment wrapText="1"/>
    </xf>
    <xf numFmtId="0" fontId="69" fillId="0" borderId="15" xfId="0" applyFont="1" applyBorder="1" applyAlignment="1">
      <alignment wrapText="1"/>
    </xf>
    <xf numFmtId="0" fontId="69" fillId="0" borderId="16" xfId="0" applyFont="1" applyBorder="1" applyAlignment="1">
      <alignment wrapText="1"/>
    </xf>
    <xf numFmtId="0" fontId="70" fillId="0" borderId="14" xfId="0" applyFont="1" applyBorder="1" applyAlignment="1">
      <alignment wrapText="1"/>
    </xf>
    <xf numFmtId="0" fontId="64" fillId="0" borderId="14" xfId="0" applyFont="1" applyBorder="1" applyAlignment="1">
      <alignment wrapText="1"/>
    </xf>
    <xf numFmtId="0" fontId="57" fillId="0" borderId="15" xfId="0" applyFont="1" applyBorder="1" applyAlignment="1">
      <alignment wrapText="1"/>
    </xf>
    <xf numFmtId="0" fontId="57" fillId="0" borderId="16" xfId="0" applyFont="1" applyBorder="1" applyAlignment="1">
      <alignment wrapText="1"/>
    </xf>
    <xf numFmtId="4" fontId="60" fillId="34" borderId="10" xfId="0" applyNumberFormat="1" applyFont="1" applyFill="1" applyBorder="1" applyAlignment="1">
      <alignment/>
    </xf>
    <xf numFmtId="0" fontId="60" fillId="0" borderId="14" xfId="0" applyFont="1" applyBorder="1" applyAlignment="1">
      <alignment/>
    </xf>
    <xf numFmtId="0" fontId="63" fillId="0" borderId="10" xfId="0" applyFont="1" applyBorder="1" applyAlignment="1">
      <alignment wrapText="1"/>
    </xf>
    <xf numFmtId="4" fontId="63" fillId="34" borderId="10" xfId="0" applyNumberFormat="1" applyFont="1" applyFill="1" applyBorder="1" applyAlignment="1">
      <alignment/>
    </xf>
    <xf numFmtId="0" fontId="63" fillId="34" borderId="14" xfId="0" applyFont="1" applyFill="1" applyBorder="1" applyAlignment="1">
      <alignment wrapText="1"/>
    </xf>
    <xf numFmtId="0" fontId="60" fillId="34" borderId="14" xfId="0" applyFont="1" applyFill="1" applyBorder="1" applyAlignment="1">
      <alignment wrapText="1"/>
    </xf>
    <xf numFmtId="0" fontId="64" fillId="0" borderId="10" xfId="0" applyFont="1" applyBorder="1" applyAlignment="1">
      <alignment/>
    </xf>
    <xf numFmtId="4" fontId="63" fillId="0" borderId="0" xfId="0" applyNumberFormat="1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7" xfId="0" applyFont="1" applyFill="1" applyBorder="1" applyAlignment="1">
      <alignment/>
    </xf>
    <xf numFmtId="4" fontId="60" fillId="0" borderId="0" xfId="0" applyNumberFormat="1" applyFont="1" applyAlignment="1">
      <alignment/>
    </xf>
    <xf numFmtId="0" fontId="60" fillId="0" borderId="17" xfId="0" applyFont="1" applyFill="1" applyBorder="1" applyAlignment="1">
      <alignment/>
    </xf>
    <xf numFmtId="0" fontId="60" fillId="0" borderId="18" xfId="0" applyFont="1" applyFill="1" applyBorder="1" applyAlignment="1">
      <alignment/>
    </xf>
    <xf numFmtId="0" fontId="60" fillId="0" borderId="15" xfId="0" applyFont="1" applyBorder="1" applyAlignment="1">
      <alignment/>
    </xf>
    <xf numFmtId="0" fontId="63" fillId="0" borderId="18" xfId="0" applyFont="1" applyFill="1" applyBorder="1" applyAlignment="1">
      <alignment/>
    </xf>
    <xf numFmtId="0" fontId="63" fillId="0" borderId="15" xfId="0" applyFont="1" applyBorder="1" applyAlignment="1">
      <alignment/>
    </xf>
    <xf numFmtId="4" fontId="63" fillId="0" borderId="16" xfId="0" applyNumberFormat="1" applyFont="1" applyBorder="1" applyAlignment="1">
      <alignment/>
    </xf>
    <xf numFmtId="4" fontId="60" fillId="0" borderId="16" xfId="0" applyNumberFormat="1" applyFont="1" applyBorder="1" applyAlignment="1">
      <alignment/>
    </xf>
    <xf numFmtId="4" fontId="63" fillId="0" borderId="0" xfId="0" applyNumberFormat="1" applyFont="1" applyAlignment="1">
      <alignment/>
    </xf>
    <xf numFmtId="4" fontId="64" fillId="34" borderId="10" xfId="0" applyNumberFormat="1" applyFont="1" applyFill="1" applyBorder="1" applyAlignment="1">
      <alignment/>
    </xf>
    <xf numFmtId="4" fontId="60" fillId="34" borderId="14" xfId="0" applyNumberFormat="1" applyFont="1" applyFill="1" applyBorder="1" applyAlignment="1">
      <alignment/>
    </xf>
    <xf numFmtId="0" fontId="57" fillId="34" borderId="15" xfId="0" applyFont="1" applyFill="1" applyBorder="1" applyAlignment="1">
      <alignment/>
    </xf>
    <xf numFmtId="4" fontId="67" fillId="0" borderId="10" xfId="0" applyNumberFormat="1" applyFont="1" applyBorder="1" applyAlignment="1">
      <alignment/>
    </xf>
    <xf numFmtId="4" fontId="63" fillId="33" borderId="10" xfId="0" applyNumberFormat="1" applyFont="1" applyFill="1" applyBorder="1" applyAlignment="1">
      <alignment/>
    </xf>
    <xf numFmtId="0" fontId="63" fillId="33" borderId="17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4" fontId="63" fillId="0" borderId="17" xfId="0" applyNumberFormat="1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14" xfId="0" applyFont="1" applyBorder="1" applyAlignment="1">
      <alignment wrapText="1"/>
    </xf>
    <xf numFmtId="0" fontId="63" fillId="0" borderId="15" xfId="0" applyFont="1" applyBorder="1" applyAlignment="1">
      <alignment wrapText="1"/>
    </xf>
    <xf numFmtId="4" fontId="19" fillId="33" borderId="10" xfId="0" applyNumberFormat="1" applyFont="1" applyFill="1" applyBorder="1" applyAlignment="1">
      <alignment/>
    </xf>
    <xf numFmtId="4" fontId="71" fillId="0" borderId="10" xfId="0" applyNumberFormat="1" applyFont="1" applyBorder="1" applyAlignment="1">
      <alignment/>
    </xf>
    <xf numFmtId="4" fontId="71" fillId="0" borderId="14" xfId="0" applyNumberFormat="1" applyFont="1" applyBorder="1" applyAlignment="1">
      <alignment/>
    </xf>
    <xf numFmtId="4" fontId="66" fillId="0" borderId="10" xfId="0" applyNumberFormat="1" applyFont="1" applyBorder="1" applyAlignment="1">
      <alignment/>
    </xf>
    <xf numFmtId="4" fontId="6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60" fillId="34" borderId="14" xfId="0" applyFont="1" applyFill="1" applyBorder="1" applyAlignment="1">
      <alignment wrapText="1"/>
    </xf>
    <xf numFmtId="0" fontId="57" fillId="0" borderId="15" xfId="0" applyFont="1" applyBorder="1" applyAlignment="1">
      <alignment wrapText="1"/>
    </xf>
    <xf numFmtId="0" fontId="57" fillId="0" borderId="16" xfId="0" applyFont="1" applyBorder="1" applyAlignment="1">
      <alignment wrapText="1"/>
    </xf>
    <xf numFmtId="0" fontId="19" fillId="33" borderId="14" xfId="0" applyFont="1" applyFill="1" applyBorder="1" applyAlignment="1">
      <alignment wrapText="1"/>
    </xf>
    <xf numFmtId="0" fontId="20" fillId="33" borderId="15" xfId="0" applyFont="1" applyFill="1" applyBorder="1" applyAlignment="1">
      <alignment wrapText="1"/>
    </xf>
    <xf numFmtId="0" fontId="20" fillId="33" borderId="16" xfId="0" applyFont="1" applyFill="1" applyBorder="1" applyAlignment="1">
      <alignment wrapText="1"/>
    </xf>
    <xf numFmtId="4" fontId="60" fillId="0" borderId="19" xfId="0" applyNumberFormat="1" applyFont="1" applyBorder="1" applyAlignment="1">
      <alignment horizontal="center"/>
    </xf>
    <xf numFmtId="4" fontId="60" fillId="0" borderId="20" xfId="0" applyNumberFormat="1" applyFont="1" applyBorder="1" applyAlignment="1">
      <alignment horizontal="center"/>
    </xf>
    <xf numFmtId="0" fontId="63" fillId="0" borderId="14" xfId="0" applyFont="1" applyBorder="1" applyAlignment="1">
      <alignment/>
    </xf>
    <xf numFmtId="0" fontId="63" fillId="0" borderId="16" xfId="0" applyFont="1" applyBorder="1" applyAlignment="1">
      <alignment/>
    </xf>
    <xf numFmtId="0" fontId="0" fillId="0" borderId="15" xfId="0" applyBorder="1" applyAlignment="1">
      <alignment wrapText="1"/>
    </xf>
    <xf numFmtId="0" fontId="63" fillId="34" borderId="15" xfId="0" applyFont="1" applyFill="1" applyBorder="1" applyAlignment="1">
      <alignment wrapText="1"/>
    </xf>
    <xf numFmtId="0" fontId="63" fillId="0" borderId="14" xfId="0" applyFont="1" applyBorder="1" applyAlignment="1">
      <alignment wrapText="1"/>
    </xf>
    <xf numFmtId="0" fontId="63" fillId="0" borderId="15" xfId="0" applyFont="1" applyBorder="1" applyAlignment="1">
      <alignment wrapText="1"/>
    </xf>
    <xf numFmtId="0" fontId="57" fillId="34" borderId="15" xfId="0" applyFont="1" applyFill="1" applyBorder="1" applyAlignment="1">
      <alignment wrapText="1"/>
    </xf>
    <xf numFmtId="0" fontId="57" fillId="34" borderId="16" xfId="0" applyFont="1" applyFill="1" applyBorder="1" applyAlignment="1">
      <alignment wrapText="1"/>
    </xf>
    <xf numFmtId="0" fontId="64" fillId="0" borderId="14" xfId="0" applyFont="1" applyBorder="1" applyAlignment="1">
      <alignment wrapText="1"/>
    </xf>
    <xf numFmtId="0" fontId="63" fillId="0" borderId="15" xfId="0" applyFont="1" applyBorder="1" applyAlignment="1">
      <alignment/>
    </xf>
    <xf numFmtId="0" fontId="60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62" fillId="0" borderId="0" xfId="0" applyFont="1" applyBorder="1" applyAlignment="1">
      <alignment vertical="top" wrapText="1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4" fontId="62" fillId="0" borderId="21" xfId="0" applyNumberFormat="1" applyFont="1" applyBorder="1" applyAlignment="1">
      <alignment wrapText="1"/>
    </xf>
    <xf numFmtId="0" fontId="72" fillId="0" borderId="12" xfId="0" applyFont="1" applyBorder="1" applyAlignment="1">
      <alignment wrapText="1"/>
    </xf>
    <xf numFmtId="4" fontId="63" fillId="0" borderId="21" xfId="0" applyNumberFormat="1" applyFont="1" applyBorder="1" applyAlignment="1">
      <alignment wrapText="1"/>
    </xf>
    <xf numFmtId="0" fontId="57" fillId="0" borderId="12" xfId="0" applyFont="1" applyBorder="1" applyAlignment="1">
      <alignment wrapText="1"/>
    </xf>
    <xf numFmtId="4" fontId="56" fillId="0" borderId="14" xfId="0" applyNumberFormat="1" applyFont="1" applyBorder="1" applyAlignment="1">
      <alignment horizontal="center"/>
    </xf>
    <xf numFmtId="4" fontId="56" fillId="0" borderId="16" xfId="0" applyNumberFormat="1" applyFont="1" applyBorder="1" applyAlignment="1">
      <alignment horizontal="center"/>
    </xf>
    <xf numFmtId="0" fontId="65" fillId="0" borderId="14" xfId="0" applyFont="1" applyBorder="1" applyAlignment="1">
      <alignment wrapText="1"/>
    </xf>
    <xf numFmtId="0" fontId="66" fillId="0" borderId="15" xfId="0" applyFont="1" applyBorder="1" applyAlignment="1">
      <alignment wrapText="1"/>
    </xf>
    <xf numFmtId="0" fontId="66" fillId="0" borderId="16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9"/>
  <sheetViews>
    <sheetView tabSelected="1" view="pageLayout" workbookViewId="0" topLeftCell="A166">
      <selection activeCell="I166" sqref="I1:I65536"/>
    </sheetView>
  </sheetViews>
  <sheetFormatPr defaultColWidth="9.140625" defaultRowHeight="15"/>
  <cols>
    <col min="9" max="9" width="10.8515625" style="0" customWidth="1"/>
  </cols>
  <sheetData>
    <row r="1" ht="15">
      <c r="M1" t="s">
        <v>0</v>
      </c>
    </row>
    <row r="4" spans="1:35" ht="15">
      <c r="A4" s="104" t="s">
        <v>1</v>
      </c>
      <c r="B4" s="105"/>
      <c r="C4" s="105"/>
      <c r="D4" s="105"/>
      <c r="E4" s="105"/>
      <c r="F4" s="105"/>
      <c r="G4" s="105"/>
      <c r="H4" s="105"/>
      <c r="I4" s="1"/>
      <c r="J4" s="1"/>
      <c r="K4" s="1"/>
      <c r="L4" s="1"/>
      <c r="M4" s="2">
        <v>1</v>
      </c>
      <c r="N4" s="2">
        <v>2</v>
      </c>
      <c r="O4" s="2">
        <v>3</v>
      </c>
      <c r="P4" s="2">
        <v>4</v>
      </c>
      <c r="Q4" s="2">
        <v>5</v>
      </c>
      <c r="R4" s="2">
        <v>6</v>
      </c>
      <c r="S4" s="2">
        <v>7</v>
      </c>
      <c r="T4" s="2">
        <v>8</v>
      </c>
      <c r="U4" s="2">
        <v>9</v>
      </c>
      <c r="V4" s="2">
        <v>10</v>
      </c>
      <c r="W4" s="2">
        <v>11</v>
      </c>
      <c r="X4" s="2">
        <v>12</v>
      </c>
      <c r="Y4" s="2">
        <v>13</v>
      </c>
      <c r="Z4" s="2">
        <v>14</v>
      </c>
      <c r="AA4" s="2">
        <v>15</v>
      </c>
      <c r="AB4" s="2">
        <v>16</v>
      </c>
      <c r="AC4" s="2">
        <v>17</v>
      </c>
      <c r="AD4" s="2">
        <v>18</v>
      </c>
      <c r="AE4" s="2">
        <v>19</v>
      </c>
      <c r="AF4" s="2">
        <v>20</v>
      </c>
      <c r="AG4" s="2">
        <v>21</v>
      </c>
      <c r="AH4" s="2">
        <v>22</v>
      </c>
      <c r="AI4" s="2"/>
    </row>
    <row r="5" spans="1:35" ht="15">
      <c r="A5" s="106"/>
      <c r="B5" s="106"/>
      <c r="C5" s="106"/>
      <c r="D5" s="106"/>
      <c r="E5" s="106"/>
      <c r="F5" s="106"/>
      <c r="G5" s="106"/>
      <c r="H5" s="106"/>
      <c r="I5" s="107" t="s">
        <v>2</v>
      </c>
      <c r="J5" s="109" t="s">
        <v>3</v>
      </c>
      <c r="K5" s="111" t="s">
        <v>4</v>
      </c>
      <c r="L5" s="112"/>
      <c r="M5" s="3" t="s">
        <v>5</v>
      </c>
      <c r="N5" s="3" t="s">
        <v>6</v>
      </c>
      <c r="O5" s="3" t="s">
        <v>7</v>
      </c>
      <c r="P5" s="3" t="s">
        <v>8</v>
      </c>
      <c r="Q5" s="3" t="s">
        <v>9</v>
      </c>
      <c r="R5" s="3" t="s">
        <v>10</v>
      </c>
      <c r="S5" s="3" t="s">
        <v>11</v>
      </c>
      <c r="T5" s="3" t="s">
        <v>12</v>
      </c>
      <c r="U5" s="3" t="s">
        <v>13</v>
      </c>
      <c r="V5" s="3" t="s">
        <v>14</v>
      </c>
      <c r="W5" s="3" t="s">
        <v>15</v>
      </c>
      <c r="X5" s="3" t="s">
        <v>16</v>
      </c>
      <c r="Y5" s="3" t="s">
        <v>17</v>
      </c>
      <c r="Z5" s="3" t="s">
        <v>18</v>
      </c>
      <c r="AA5" s="3" t="s">
        <v>19</v>
      </c>
      <c r="AB5" s="3" t="s">
        <v>20</v>
      </c>
      <c r="AC5" s="3" t="s">
        <v>21</v>
      </c>
      <c r="AD5" s="4" t="s">
        <v>22</v>
      </c>
      <c r="AE5" s="4" t="s">
        <v>23</v>
      </c>
      <c r="AF5" s="5" t="s">
        <v>24</v>
      </c>
      <c r="AG5" s="4" t="s">
        <v>25</v>
      </c>
      <c r="AH5" s="6" t="s">
        <v>26</v>
      </c>
      <c r="AI5" s="4"/>
    </row>
    <row r="6" spans="1:34" ht="26.25">
      <c r="A6" s="7" t="s">
        <v>27</v>
      </c>
      <c r="B6" s="8" t="s">
        <v>28</v>
      </c>
      <c r="C6" s="9" t="s">
        <v>29</v>
      </c>
      <c r="D6" s="10" t="s">
        <v>30</v>
      </c>
      <c r="E6" s="11" t="s">
        <v>31</v>
      </c>
      <c r="F6" s="12"/>
      <c r="G6" s="12"/>
      <c r="H6" s="12"/>
      <c r="I6" s="108"/>
      <c r="J6" s="110"/>
      <c r="K6" s="13" t="s">
        <v>32</v>
      </c>
      <c r="L6" s="13" t="s">
        <v>33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6"/>
      <c r="AB6" s="16"/>
      <c r="AC6" s="16"/>
      <c r="AD6" s="16"/>
      <c r="AE6" s="16"/>
      <c r="AF6" s="16"/>
      <c r="AG6" s="16"/>
      <c r="AH6" s="16"/>
    </row>
    <row r="7" spans="1:35" ht="15">
      <c r="A7" s="17">
        <v>600</v>
      </c>
      <c r="B7" s="18">
        <v>60016</v>
      </c>
      <c r="C7" s="18">
        <v>6050</v>
      </c>
      <c r="D7" s="19">
        <v>0</v>
      </c>
      <c r="E7" s="20" t="s">
        <v>21</v>
      </c>
      <c r="F7" s="20"/>
      <c r="G7" s="21"/>
      <c r="H7" s="22"/>
      <c r="I7" s="23">
        <v>0</v>
      </c>
      <c r="J7" s="23">
        <v>0</v>
      </c>
      <c r="K7" s="23"/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5"/>
      <c r="AA7" s="24"/>
      <c r="AB7" s="24"/>
      <c r="AC7" s="24"/>
      <c r="AD7" s="24"/>
      <c r="AE7" s="24"/>
      <c r="AF7" s="24"/>
      <c r="AG7" s="24"/>
      <c r="AH7" s="24"/>
      <c r="AI7" s="26"/>
    </row>
    <row r="8" spans="1:35" ht="15">
      <c r="A8" s="27"/>
      <c r="B8" s="27"/>
      <c r="C8" s="28"/>
      <c r="D8" s="23">
        <v>11841.28</v>
      </c>
      <c r="E8" s="27" t="s">
        <v>34</v>
      </c>
      <c r="F8" s="27"/>
      <c r="G8" s="27"/>
      <c r="H8" s="29"/>
      <c r="I8" s="23">
        <v>12500.93</v>
      </c>
      <c r="J8" s="23">
        <f>I8/D8*100</f>
        <v>105.57076599827045</v>
      </c>
      <c r="K8" s="23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>
        <v>12500.93</v>
      </c>
      <c r="Z8" s="25"/>
      <c r="AA8" s="24"/>
      <c r="AB8" s="24"/>
      <c r="AC8" s="24"/>
      <c r="AD8" s="24"/>
      <c r="AE8" s="24"/>
      <c r="AF8" s="24"/>
      <c r="AG8" s="24"/>
      <c r="AH8" s="24"/>
      <c r="AI8" s="26"/>
    </row>
    <row r="9" spans="1:35" ht="15">
      <c r="A9" s="27"/>
      <c r="B9" s="27"/>
      <c r="C9" s="28"/>
      <c r="D9" s="23">
        <v>9133.85</v>
      </c>
      <c r="E9" s="27" t="s">
        <v>35</v>
      </c>
      <c r="F9" s="27"/>
      <c r="G9" s="27"/>
      <c r="H9" s="29"/>
      <c r="I9" s="23">
        <v>9445.84</v>
      </c>
      <c r="J9" s="23">
        <f aca="true" t="shared" si="0" ref="J9:J72">I9/D9*100</f>
        <v>103.4157556780547</v>
      </c>
      <c r="K9" s="23"/>
      <c r="L9" s="23"/>
      <c r="M9" s="24">
        <v>9445.84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4"/>
      <c r="AB9" s="24"/>
      <c r="AC9" s="24"/>
      <c r="AD9" s="24"/>
      <c r="AE9" s="24"/>
      <c r="AF9" s="24"/>
      <c r="AG9" s="24"/>
      <c r="AH9" s="24"/>
      <c r="AI9" s="26"/>
    </row>
    <row r="10" spans="1:35" ht="15">
      <c r="A10" s="27"/>
      <c r="B10" s="27"/>
      <c r="C10" s="28"/>
      <c r="D10" s="23">
        <v>0</v>
      </c>
      <c r="E10" s="27" t="s">
        <v>16</v>
      </c>
      <c r="F10" s="27"/>
      <c r="G10" s="27"/>
      <c r="H10" s="29"/>
      <c r="I10" s="23">
        <v>9258.79</v>
      </c>
      <c r="J10" s="23"/>
      <c r="K10" s="23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9258.79</v>
      </c>
      <c r="Y10" s="25"/>
      <c r="Z10" s="25"/>
      <c r="AA10" s="24"/>
      <c r="AB10" s="24"/>
      <c r="AC10" s="24"/>
      <c r="AD10" s="24"/>
      <c r="AE10" s="24"/>
      <c r="AF10" s="24"/>
      <c r="AG10" s="24"/>
      <c r="AH10" s="24"/>
      <c r="AI10" s="26"/>
    </row>
    <row r="11" spans="1:35" ht="15">
      <c r="A11" s="27"/>
      <c r="B11" s="27"/>
      <c r="C11" s="28"/>
      <c r="D11" s="23">
        <v>5292</v>
      </c>
      <c r="E11" s="27" t="s">
        <v>12</v>
      </c>
      <c r="F11" s="27"/>
      <c r="G11" s="27"/>
      <c r="H11" s="29"/>
      <c r="I11" s="23">
        <v>150</v>
      </c>
      <c r="J11" s="23">
        <f t="shared" si="0"/>
        <v>2.8344671201814062</v>
      </c>
      <c r="K11" s="23"/>
      <c r="L11" s="23"/>
      <c r="M11" s="24"/>
      <c r="N11" s="24"/>
      <c r="O11" s="24"/>
      <c r="P11" s="24"/>
      <c r="Q11" s="24"/>
      <c r="R11" s="24"/>
      <c r="S11" s="24"/>
      <c r="T11" s="24">
        <v>150</v>
      </c>
      <c r="U11" s="24"/>
      <c r="V11" s="24"/>
      <c r="W11" s="24"/>
      <c r="X11" s="24"/>
      <c r="Y11" s="25"/>
      <c r="Z11" s="25"/>
      <c r="AA11" s="24"/>
      <c r="AB11" s="24"/>
      <c r="AC11" s="24"/>
      <c r="AD11" s="24"/>
      <c r="AE11" s="24"/>
      <c r="AF11" s="24"/>
      <c r="AG11" s="24"/>
      <c r="AH11" s="24"/>
      <c r="AI11" s="26"/>
    </row>
    <row r="12" spans="1:35" ht="15">
      <c r="A12" s="27"/>
      <c r="B12" s="27"/>
      <c r="C12" s="28"/>
      <c r="D12" s="23">
        <v>482.52</v>
      </c>
      <c r="E12" s="27" t="s">
        <v>19</v>
      </c>
      <c r="F12" s="27"/>
      <c r="G12" s="27"/>
      <c r="H12" s="29"/>
      <c r="I12" s="23">
        <v>0</v>
      </c>
      <c r="J12" s="23">
        <f t="shared" si="0"/>
        <v>0</v>
      </c>
      <c r="K12" s="23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4"/>
      <c r="AB12" s="24"/>
      <c r="AC12" s="24"/>
      <c r="AD12" s="24"/>
      <c r="AE12" s="24"/>
      <c r="AF12" s="24"/>
      <c r="AG12" s="24"/>
      <c r="AH12" s="24"/>
      <c r="AI12" s="26"/>
    </row>
    <row r="13" spans="1:35" ht="15">
      <c r="A13" s="27"/>
      <c r="B13" s="27"/>
      <c r="C13" s="28"/>
      <c r="D13" s="30">
        <f>SUM(D5:D12)</f>
        <v>26749.65</v>
      </c>
      <c r="E13" s="100" t="s">
        <v>36</v>
      </c>
      <c r="F13" s="85"/>
      <c r="G13" s="85"/>
      <c r="H13" s="86"/>
      <c r="I13" s="31">
        <f>SUM(I8:I12)</f>
        <v>31355.56</v>
      </c>
      <c r="J13" s="23">
        <f t="shared" si="0"/>
        <v>117.2185804300243</v>
      </c>
      <c r="K13" s="31"/>
      <c r="L13" s="31">
        <f>I13</f>
        <v>31355.56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4"/>
      <c r="AB13" s="24"/>
      <c r="AC13" s="24"/>
      <c r="AD13" s="24"/>
      <c r="AE13" s="24"/>
      <c r="AF13" s="24"/>
      <c r="AG13" s="24"/>
      <c r="AH13" s="24"/>
      <c r="AI13" s="26"/>
    </row>
    <row r="14" spans="1:35" ht="15">
      <c r="A14" s="27"/>
      <c r="B14" s="27"/>
      <c r="C14" s="28">
        <v>6060</v>
      </c>
      <c r="D14" s="23">
        <v>0</v>
      </c>
      <c r="E14" s="27" t="s">
        <v>37</v>
      </c>
      <c r="F14" s="27"/>
      <c r="G14" s="27"/>
      <c r="H14" s="29"/>
      <c r="I14" s="23">
        <v>0</v>
      </c>
      <c r="J14" s="23"/>
      <c r="K14" s="23"/>
      <c r="L14" s="2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4"/>
      <c r="AB14" s="24"/>
      <c r="AC14" s="24"/>
      <c r="AD14" s="24"/>
      <c r="AE14" s="24"/>
      <c r="AF14" s="24"/>
      <c r="AG14" s="24"/>
      <c r="AH14" s="24"/>
      <c r="AI14" s="26"/>
    </row>
    <row r="15" spans="1:35" ht="15">
      <c r="A15" s="27"/>
      <c r="B15" s="27"/>
      <c r="C15" s="28"/>
      <c r="D15" s="23">
        <v>0</v>
      </c>
      <c r="E15" s="27" t="s">
        <v>15</v>
      </c>
      <c r="F15" s="27"/>
      <c r="G15" s="27"/>
      <c r="H15" s="29"/>
      <c r="I15" s="23">
        <v>4500</v>
      </c>
      <c r="J15" s="23"/>
      <c r="K15" s="23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4500</v>
      </c>
      <c r="X15" s="24"/>
      <c r="Y15" s="25"/>
      <c r="Z15" s="25"/>
      <c r="AA15" s="24"/>
      <c r="AB15" s="24"/>
      <c r="AC15" s="24"/>
      <c r="AD15" s="24"/>
      <c r="AE15" s="24"/>
      <c r="AF15" s="24"/>
      <c r="AG15" s="24"/>
      <c r="AH15" s="24"/>
      <c r="AI15" s="26"/>
    </row>
    <row r="16" spans="1:35" ht="15">
      <c r="A16" s="27"/>
      <c r="B16" s="27"/>
      <c r="C16" s="28"/>
      <c r="D16" s="23">
        <v>25313.4</v>
      </c>
      <c r="E16" s="27" t="s">
        <v>21</v>
      </c>
      <c r="F16" s="27"/>
      <c r="G16" s="27"/>
      <c r="H16" s="29"/>
      <c r="I16" s="23"/>
      <c r="J16" s="23">
        <f t="shared" si="0"/>
        <v>0</v>
      </c>
      <c r="K16" s="23"/>
      <c r="L16" s="23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5"/>
      <c r="AA16" s="24"/>
      <c r="AB16" s="24"/>
      <c r="AC16" s="24"/>
      <c r="AD16" s="24"/>
      <c r="AE16" s="24"/>
      <c r="AF16" s="24"/>
      <c r="AG16" s="24"/>
      <c r="AH16" s="24"/>
      <c r="AI16" s="26"/>
    </row>
    <row r="17" spans="1:35" ht="15">
      <c r="A17" s="27"/>
      <c r="B17" s="27"/>
      <c r="C17" s="28"/>
      <c r="D17" s="23">
        <v>0</v>
      </c>
      <c r="E17" s="27" t="s">
        <v>19</v>
      </c>
      <c r="F17" s="27"/>
      <c r="G17" s="27"/>
      <c r="H17" s="29"/>
      <c r="I17" s="23">
        <v>16250</v>
      </c>
      <c r="J17" s="23"/>
      <c r="K17" s="23"/>
      <c r="L17" s="2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5"/>
      <c r="AA17" s="24">
        <v>16250</v>
      </c>
      <c r="AB17" s="24"/>
      <c r="AC17" s="24"/>
      <c r="AD17" s="24"/>
      <c r="AE17" s="24"/>
      <c r="AF17" s="24"/>
      <c r="AG17" s="24"/>
      <c r="AH17" s="24"/>
      <c r="AI17" s="26"/>
    </row>
    <row r="18" spans="1:35" ht="15">
      <c r="A18" s="27"/>
      <c r="B18" s="27"/>
      <c r="C18" s="28"/>
      <c r="D18" s="23">
        <v>0</v>
      </c>
      <c r="E18" s="27" t="s">
        <v>25</v>
      </c>
      <c r="F18" s="27"/>
      <c r="G18" s="27"/>
      <c r="H18" s="29"/>
      <c r="I18" s="23">
        <v>7000</v>
      </c>
      <c r="J18" s="23"/>
      <c r="K18" s="23"/>
      <c r="L18" s="23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5"/>
      <c r="AA18" s="24"/>
      <c r="AB18" s="24"/>
      <c r="AC18" s="24"/>
      <c r="AD18" s="24"/>
      <c r="AE18" s="24"/>
      <c r="AF18" s="24"/>
      <c r="AG18" s="24">
        <v>7000</v>
      </c>
      <c r="AH18" s="24"/>
      <c r="AI18" s="26"/>
    </row>
    <row r="19" spans="1:35" ht="15">
      <c r="A19" s="27"/>
      <c r="B19" s="27"/>
      <c r="C19" s="27"/>
      <c r="D19" s="23">
        <v>6173</v>
      </c>
      <c r="E19" s="27" t="s">
        <v>12</v>
      </c>
      <c r="F19" s="27"/>
      <c r="G19" s="27"/>
      <c r="H19" s="29"/>
      <c r="I19" s="23">
        <v>3460</v>
      </c>
      <c r="J19" s="23">
        <f t="shared" si="0"/>
        <v>56.05054268589017</v>
      </c>
      <c r="K19" s="23"/>
      <c r="L19" s="23"/>
      <c r="M19" s="24"/>
      <c r="N19" s="24"/>
      <c r="O19" s="24"/>
      <c r="P19" s="24"/>
      <c r="Q19" s="24"/>
      <c r="R19" s="24"/>
      <c r="S19" s="24"/>
      <c r="T19" s="24">
        <v>3460</v>
      </c>
      <c r="U19" s="24"/>
      <c r="V19" s="24"/>
      <c r="W19" s="24"/>
      <c r="X19" s="24"/>
      <c r="Y19" s="25"/>
      <c r="Z19" s="25"/>
      <c r="AA19" s="24"/>
      <c r="AB19" s="24"/>
      <c r="AC19" s="24"/>
      <c r="AD19" s="24"/>
      <c r="AE19" s="24"/>
      <c r="AF19" s="24"/>
      <c r="AG19" s="24"/>
      <c r="AH19" s="24"/>
      <c r="AI19" s="26"/>
    </row>
    <row r="20" spans="1:35" ht="15">
      <c r="A20" s="27"/>
      <c r="B20" s="27"/>
      <c r="C20" s="27"/>
      <c r="D20" s="32">
        <f>SUM(D14:D19)</f>
        <v>31486.4</v>
      </c>
      <c r="E20" s="113" t="s">
        <v>38</v>
      </c>
      <c r="F20" s="114"/>
      <c r="G20" s="114"/>
      <c r="H20" s="115"/>
      <c r="I20" s="31">
        <f>I19+I18+I17+I16+I15+I14</f>
        <v>31210</v>
      </c>
      <c r="J20" s="23">
        <f t="shared" si="0"/>
        <v>99.12216067889628</v>
      </c>
      <c r="K20" s="31"/>
      <c r="L20" s="31">
        <f>I20</f>
        <v>31210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4"/>
      <c r="AB20" s="24"/>
      <c r="AC20" s="24"/>
      <c r="AD20" s="24"/>
      <c r="AE20" s="24"/>
      <c r="AF20" s="24"/>
      <c r="AG20" s="24"/>
      <c r="AH20" s="24"/>
      <c r="AI20" s="26"/>
    </row>
    <row r="21" spans="1:35" ht="15">
      <c r="A21" s="27"/>
      <c r="B21" s="27"/>
      <c r="C21" s="27">
        <v>4210</v>
      </c>
      <c r="D21" s="32">
        <v>0</v>
      </c>
      <c r="E21" s="33" t="s">
        <v>12</v>
      </c>
      <c r="F21" s="34"/>
      <c r="G21" s="34"/>
      <c r="H21" s="35"/>
      <c r="I21" s="23">
        <f>SUM(D21:H21)</f>
        <v>0</v>
      </c>
      <c r="J21" s="23"/>
      <c r="K21" s="31"/>
      <c r="L21" s="31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5"/>
      <c r="AA21" s="24"/>
      <c r="AB21" s="24"/>
      <c r="AC21" s="24"/>
      <c r="AD21" s="24"/>
      <c r="AE21" s="24"/>
      <c r="AF21" s="24"/>
      <c r="AG21" s="24"/>
      <c r="AH21" s="24"/>
      <c r="AI21" s="26"/>
    </row>
    <row r="22" spans="1:35" ht="15">
      <c r="A22" s="27"/>
      <c r="B22" s="27"/>
      <c r="C22" s="27"/>
      <c r="D22" s="32">
        <v>0</v>
      </c>
      <c r="E22" s="33" t="s">
        <v>21</v>
      </c>
      <c r="F22" s="34"/>
      <c r="G22" s="34"/>
      <c r="H22" s="35"/>
      <c r="I22" s="23">
        <v>10710</v>
      </c>
      <c r="J22" s="23"/>
      <c r="K22" s="31"/>
      <c r="L22" s="31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4"/>
      <c r="AB22" s="24"/>
      <c r="AC22" s="24">
        <v>10710</v>
      </c>
      <c r="AD22" s="24"/>
      <c r="AE22" s="24"/>
      <c r="AF22" s="24"/>
      <c r="AG22" s="24"/>
      <c r="AH22" s="24"/>
      <c r="AI22" s="26"/>
    </row>
    <row r="23" spans="1:35" ht="15">
      <c r="A23" s="27"/>
      <c r="B23" s="27"/>
      <c r="C23" s="27"/>
      <c r="D23" s="36">
        <v>1000</v>
      </c>
      <c r="E23" s="37" t="s">
        <v>39</v>
      </c>
      <c r="F23" s="34"/>
      <c r="G23" s="34"/>
      <c r="H23" s="35"/>
      <c r="I23" s="23">
        <v>0</v>
      </c>
      <c r="J23" s="23">
        <f t="shared" si="0"/>
        <v>0</v>
      </c>
      <c r="K23" s="23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5"/>
      <c r="AA23" s="24"/>
      <c r="AB23" s="24"/>
      <c r="AC23" s="24"/>
      <c r="AD23" s="24"/>
      <c r="AE23" s="24"/>
      <c r="AF23" s="24"/>
      <c r="AG23" s="24"/>
      <c r="AH23" s="24"/>
      <c r="AI23" s="26"/>
    </row>
    <row r="24" spans="1:35" ht="19.5">
      <c r="A24" s="27"/>
      <c r="B24" s="27"/>
      <c r="C24" s="27"/>
      <c r="D24" s="32">
        <f>SUM(D21:D23)</f>
        <v>1000</v>
      </c>
      <c r="E24" s="33" t="s">
        <v>40</v>
      </c>
      <c r="F24" s="38"/>
      <c r="G24" s="38"/>
      <c r="H24" s="39"/>
      <c r="I24" s="31">
        <f>SUM(I21:I23)</f>
        <v>10710</v>
      </c>
      <c r="J24" s="23">
        <f t="shared" si="0"/>
        <v>1071</v>
      </c>
      <c r="K24" s="23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4"/>
      <c r="AB24" s="24"/>
      <c r="AC24" s="24"/>
      <c r="AD24" s="24"/>
      <c r="AE24" s="24"/>
      <c r="AF24" s="24"/>
      <c r="AG24" s="24"/>
      <c r="AH24" s="24"/>
      <c r="AI24" s="26"/>
    </row>
    <row r="25" spans="1:35" ht="15">
      <c r="A25" s="27"/>
      <c r="B25" s="27"/>
      <c r="C25" s="27">
        <v>4300</v>
      </c>
      <c r="D25" s="32">
        <v>0</v>
      </c>
      <c r="E25" s="40" t="s">
        <v>21</v>
      </c>
      <c r="F25" s="34"/>
      <c r="G25" s="34"/>
      <c r="H25" s="35"/>
      <c r="I25" s="23">
        <v>2550</v>
      </c>
      <c r="J25" s="23"/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4"/>
      <c r="AB25" s="24"/>
      <c r="AC25" s="24">
        <v>2550</v>
      </c>
      <c r="AD25" s="24"/>
      <c r="AE25" s="24"/>
      <c r="AF25" s="24"/>
      <c r="AG25" s="24"/>
      <c r="AH25" s="24"/>
      <c r="AI25" s="26"/>
    </row>
    <row r="26" spans="1:35" ht="45.75">
      <c r="A26" s="27"/>
      <c r="B26" s="27"/>
      <c r="C26" s="27"/>
      <c r="D26" s="32">
        <f>D23</f>
        <v>1000</v>
      </c>
      <c r="E26" s="41" t="s">
        <v>41</v>
      </c>
      <c r="F26" s="42"/>
      <c r="G26" s="42"/>
      <c r="H26" s="43"/>
      <c r="I26" s="31">
        <f>I24+I25</f>
        <v>13260</v>
      </c>
      <c r="J26" s="23">
        <f t="shared" si="0"/>
        <v>1326</v>
      </c>
      <c r="K26" s="31">
        <f>I26</f>
        <v>13260</v>
      </c>
      <c r="L26" s="31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4"/>
      <c r="AB26" s="24"/>
      <c r="AC26" s="24"/>
      <c r="AD26" s="24"/>
      <c r="AE26" s="24"/>
      <c r="AF26" s="24"/>
      <c r="AG26" s="24"/>
      <c r="AH26" s="24"/>
      <c r="AI26" s="26"/>
    </row>
    <row r="27" spans="1:35" ht="15">
      <c r="A27" s="28"/>
      <c r="B27" s="28"/>
      <c r="C27" s="28"/>
      <c r="D27" s="44">
        <f>D13+D20+D26</f>
        <v>59236.05</v>
      </c>
      <c r="E27" s="84" t="s">
        <v>42</v>
      </c>
      <c r="F27" s="98"/>
      <c r="G27" s="98"/>
      <c r="H27" s="99"/>
      <c r="I27" s="44">
        <f>I13+I20+I26</f>
        <v>75825.56</v>
      </c>
      <c r="J27" s="23">
        <f t="shared" si="0"/>
        <v>128.00576675858704</v>
      </c>
      <c r="K27" s="44"/>
      <c r="L27" s="4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4"/>
      <c r="AB27" s="24"/>
      <c r="AC27" s="24"/>
      <c r="AD27" s="24"/>
      <c r="AE27" s="24"/>
      <c r="AF27" s="24"/>
      <c r="AG27" s="24"/>
      <c r="AH27" s="24"/>
      <c r="AI27" s="26"/>
    </row>
    <row r="28" spans="1:35" ht="15">
      <c r="A28" s="28">
        <v>700</v>
      </c>
      <c r="B28" s="28">
        <v>70005</v>
      </c>
      <c r="C28" s="28">
        <v>4210</v>
      </c>
      <c r="D28" s="23">
        <v>220</v>
      </c>
      <c r="E28" s="27" t="s">
        <v>8</v>
      </c>
      <c r="F28" s="27"/>
      <c r="G28" s="27"/>
      <c r="H28" s="29"/>
      <c r="I28" s="23">
        <v>0</v>
      </c>
      <c r="J28" s="23">
        <f t="shared" si="0"/>
        <v>0</v>
      </c>
      <c r="K28" s="23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4"/>
      <c r="AB28" s="24"/>
      <c r="AC28" s="24">
        <v>100</v>
      </c>
      <c r="AD28" s="24"/>
      <c r="AE28" s="24"/>
      <c r="AF28" s="24"/>
      <c r="AG28" s="24"/>
      <c r="AH28" s="24"/>
      <c r="AI28" s="26"/>
    </row>
    <row r="29" spans="1:35" ht="15">
      <c r="A29" s="28"/>
      <c r="B29" s="28"/>
      <c r="C29" s="28"/>
      <c r="D29" s="23">
        <v>0</v>
      </c>
      <c r="E29" s="27" t="s">
        <v>21</v>
      </c>
      <c r="F29" s="27"/>
      <c r="G29" s="27"/>
      <c r="H29" s="29"/>
      <c r="I29" s="23">
        <v>100</v>
      </c>
      <c r="J29" s="23"/>
      <c r="K29" s="23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4"/>
      <c r="AB29" s="24"/>
      <c r="AC29" s="24"/>
      <c r="AD29" s="24"/>
      <c r="AE29" s="24"/>
      <c r="AF29" s="24"/>
      <c r="AG29" s="24"/>
      <c r="AH29" s="24"/>
      <c r="AI29" s="26"/>
    </row>
    <row r="30" spans="1:35" ht="19.5" customHeight="1">
      <c r="A30" s="27"/>
      <c r="B30" s="27"/>
      <c r="C30" s="27"/>
      <c r="D30" s="23">
        <v>0</v>
      </c>
      <c r="E30" s="27" t="s">
        <v>25</v>
      </c>
      <c r="F30" s="27"/>
      <c r="G30" s="27"/>
      <c r="H30" s="29"/>
      <c r="I30" s="23">
        <f>SUM(I28)</f>
        <v>0</v>
      </c>
      <c r="J30" s="23"/>
      <c r="K30" s="23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4"/>
      <c r="AB30" s="24"/>
      <c r="AC30" s="24"/>
      <c r="AD30" s="24"/>
      <c r="AE30" s="24"/>
      <c r="AF30" s="24"/>
      <c r="AG30" s="24"/>
      <c r="AH30" s="24"/>
      <c r="AI30" s="26"/>
    </row>
    <row r="31" spans="1:35" ht="23.25" customHeight="1">
      <c r="A31" s="27"/>
      <c r="B31" s="27"/>
      <c r="C31" s="27"/>
      <c r="D31" s="30">
        <f>SUM(D28:D30)</f>
        <v>220</v>
      </c>
      <c r="E31" s="100" t="s">
        <v>43</v>
      </c>
      <c r="F31" s="101"/>
      <c r="G31" s="101"/>
      <c r="H31" s="101"/>
      <c r="I31" s="31">
        <f>I28+I29+I30</f>
        <v>100</v>
      </c>
      <c r="J31" s="23">
        <f t="shared" si="0"/>
        <v>45.45454545454545</v>
      </c>
      <c r="K31" s="31">
        <f>I31</f>
        <v>100</v>
      </c>
      <c r="L31" s="31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4"/>
      <c r="AB31" s="24"/>
      <c r="AC31" s="24"/>
      <c r="AD31" s="24"/>
      <c r="AE31" s="24"/>
      <c r="AF31" s="24"/>
      <c r="AG31" s="24"/>
      <c r="AH31" s="24"/>
      <c r="AI31" s="26"/>
    </row>
    <row r="32" spans="1:35" ht="15">
      <c r="A32" s="27"/>
      <c r="B32" s="27"/>
      <c r="C32" s="28">
        <v>4300</v>
      </c>
      <c r="D32" s="23">
        <v>500</v>
      </c>
      <c r="E32" s="27" t="s">
        <v>25</v>
      </c>
      <c r="F32" s="27"/>
      <c r="G32" s="27"/>
      <c r="H32" s="29"/>
      <c r="I32" s="23"/>
      <c r="J32" s="23">
        <f t="shared" si="0"/>
        <v>0</v>
      </c>
      <c r="K32" s="23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4"/>
      <c r="AB32" s="24"/>
      <c r="AC32" s="24"/>
      <c r="AD32" s="24"/>
      <c r="AE32" s="24"/>
      <c r="AF32" s="24"/>
      <c r="AG32" s="24"/>
      <c r="AH32" s="24"/>
      <c r="AI32" s="26"/>
    </row>
    <row r="33" spans="1:35" ht="15">
      <c r="A33" s="27"/>
      <c r="B33" s="27"/>
      <c r="C33" s="27"/>
      <c r="D33" s="30">
        <f>SUM(D32)</f>
        <v>500</v>
      </c>
      <c r="E33" s="100" t="s">
        <v>44</v>
      </c>
      <c r="F33" s="97"/>
      <c r="G33" s="97"/>
      <c r="H33" s="97"/>
      <c r="I33" s="31">
        <f>I32</f>
        <v>0</v>
      </c>
      <c r="J33" s="23">
        <f t="shared" si="0"/>
        <v>0</v>
      </c>
      <c r="K33" s="31">
        <f>I33</f>
        <v>0</v>
      </c>
      <c r="L33" s="31">
        <f>K33</f>
        <v>0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4"/>
      <c r="AB33" s="24"/>
      <c r="AC33" s="24"/>
      <c r="AD33" s="24"/>
      <c r="AE33" s="24"/>
      <c r="AF33" s="24"/>
      <c r="AG33" s="24"/>
      <c r="AH33" s="24"/>
      <c r="AI33" s="26"/>
    </row>
    <row r="34" spans="1:35" ht="15">
      <c r="A34" s="27"/>
      <c r="B34" s="27"/>
      <c r="C34" s="28">
        <v>6050</v>
      </c>
      <c r="D34" s="23">
        <v>200</v>
      </c>
      <c r="E34" s="27" t="s">
        <v>45</v>
      </c>
      <c r="F34" s="27"/>
      <c r="G34" s="27"/>
      <c r="H34" s="29"/>
      <c r="I34" s="23">
        <v>0</v>
      </c>
      <c r="J34" s="23">
        <f t="shared" si="0"/>
        <v>0</v>
      </c>
      <c r="K34" s="23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4"/>
      <c r="AB34" s="24"/>
      <c r="AC34" s="24"/>
      <c r="AD34" s="24"/>
      <c r="AE34" s="24"/>
      <c r="AF34" s="24"/>
      <c r="AG34" s="24"/>
      <c r="AH34" s="24"/>
      <c r="AI34" s="26"/>
    </row>
    <row r="35" spans="1:35" ht="15">
      <c r="A35" s="27"/>
      <c r="B35" s="27"/>
      <c r="C35" s="28"/>
      <c r="D35" s="23">
        <v>0</v>
      </c>
      <c r="E35" s="27" t="s">
        <v>21</v>
      </c>
      <c r="F35" s="27" t="s">
        <v>46</v>
      </c>
      <c r="G35" s="27"/>
      <c r="H35" s="29"/>
      <c r="I35" s="23">
        <v>4600</v>
      </c>
      <c r="J35" s="23"/>
      <c r="K35" s="23"/>
      <c r="L35" s="2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5"/>
      <c r="Z35" s="25"/>
      <c r="AA35" s="24"/>
      <c r="AB35" s="24"/>
      <c r="AC35" s="24">
        <v>4600</v>
      </c>
      <c r="AD35" s="24"/>
      <c r="AE35" s="24"/>
      <c r="AF35" s="24"/>
      <c r="AG35" s="24"/>
      <c r="AH35" s="24"/>
      <c r="AI35" s="26"/>
    </row>
    <row r="36" spans="1:35" ht="15">
      <c r="A36" s="27"/>
      <c r="B36" s="27"/>
      <c r="C36" s="27"/>
      <c r="D36" s="23">
        <v>1700</v>
      </c>
      <c r="E36" s="27" t="s">
        <v>13</v>
      </c>
      <c r="F36" s="27"/>
      <c r="G36" s="27"/>
      <c r="H36" s="29"/>
      <c r="I36" s="23">
        <v>0</v>
      </c>
      <c r="J36" s="23">
        <f t="shared" si="0"/>
        <v>0</v>
      </c>
      <c r="K36" s="23"/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5"/>
      <c r="Z36" s="25"/>
      <c r="AA36" s="24"/>
      <c r="AB36" s="24"/>
      <c r="AC36" s="24"/>
      <c r="AD36" s="24"/>
      <c r="AE36" s="24"/>
      <c r="AF36" s="24"/>
      <c r="AG36" s="24"/>
      <c r="AH36" s="24"/>
      <c r="AI36" s="26"/>
    </row>
    <row r="37" spans="1:35" ht="15">
      <c r="A37" s="27"/>
      <c r="B37" s="27"/>
      <c r="C37" s="27"/>
      <c r="D37" s="23">
        <v>0</v>
      </c>
      <c r="E37" s="27" t="s">
        <v>25</v>
      </c>
      <c r="F37" s="27"/>
      <c r="G37" s="27"/>
      <c r="H37" s="29"/>
      <c r="I37" s="23">
        <v>200</v>
      </c>
      <c r="J37" s="23"/>
      <c r="K37" s="23"/>
      <c r="L37" s="23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5"/>
      <c r="Z37" s="25"/>
      <c r="AA37" s="24"/>
      <c r="AB37" s="24"/>
      <c r="AC37" s="24"/>
      <c r="AD37" s="24"/>
      <c r="AE37" s="24"/>
      <c r="AF37" s="24"/>
      <c r="AG37" s="24">
        <v>200</v>
      </c>
      <c r="AH37" s="24"/>
      <c r="AI37" s="26"/>
    </row>
    <row r="38" spans="1:35" ht="15">
      <c r="A38" s="27"/>
      <c r="B38" s="27"/>
      <c r="C38" s="27"/>
      <c r="D38" s="23">
        <v>0</v>
      </c>
      <c r="E38" s="27" t="s">
        <v>47</v>
      </c>
      <c r="F38" s="27"/>
      <c r="G38" s="27"/>
      <c r="H38" s="29"/>
      <c r="I38" s="23">
        <v>0</v>
      </c>
      <c r="J38" s="23"/>
      <c r="K38" s="23"/>
      <c r="L38" s="2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5"/>
      <c r="Z38" s="25"/>
      <c r="AA38" s="24"/>
      <c r="AB38" s="24"/>
      <c r="AC38" s="24"/>
      <c r="AD38" s="24"/>
      <c r="AE38" s="24"/>
      <c r="AF38" s="24"/>
      <c r="AG38" s="24"/>
      <c r="AH38" s="24"/>
      <c r="AI38" s="26"/>
    </row>
    <row r="39" spans="1:35" ht="15">
      <c r="A39" s="27"/>
      <c r="B39" s="27"/>
      <c r="C39" s="27"/>
      <c r="D39" s="31">
        <f>SUM(D34:D38)</f>
        <v>1900</v>
      </c>
      <c r="E39" s="28" t="s">
        <v>48</v>
      </c>
      <c r="F39" s="28"/>
      <c r="G39" s="28"/>
      <c r="H39" s="45"/>
      <c r="I39" s="31">
        <f>I38+I37+I36+I35+I34</f>
        <v>4800</v>
      </c>
      <c r="J39" s="23">
        <f t="shared" si="0"/>
        <v>252.6315789473684</v>
      </c>
      <c r="K39" s="31"/>
      <c r="L39" s="31">
        <f>I39</f>
        <v>4800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  <c r="Z39" s="25"/>
      <c r="AA39" s="24"/>
      <c r="AB39" s="24"/>
      <c r="AC39" s="24"/>
      <c r="AD39" s="24"/>
      <c r="AE39" s="24"/>
      <c r="AF39" s="24"/>
      <c r="AG39" s="24"/>
      <c r="AH39" s="24"/>
      <c r="AI39" s="26"/>
    </row>
    <row r="40" spans="1:35" ht="15">
      <c r="A40" s="27"/>
      <c r="B40" s="27"/>
      <c r="C40" s="27">
        <v>6060</v>
      </c>
      <c r="D40" s="23">
        <v>2800</v>
      </c>
      <c r="E40" s="27" t="s">
        <v>45</v>
      </c>
      <c r="F40" s="27" t="s">
        <v>49</v>
      </c>
      <c r="G40" s="28"/>
      <c r="H40" s="45"/>
      <c r="I40" s="23">
        <v>6700</v>
      </c>
      <c r="J40" s="23">
        <f t="shared" si="0"/>
        <v>239.28571428571428</v>
      </c>
      <c r="K40" s="23"/>
      <c r="L40" s="23"/>
      <c r="M40" s="24"/>
      <c r="N40" s="24"/>
      <c r="O40" s="24">
        <v>6700</v>
      </c>
      <c r="P40" s="24"/>
      <c r="Q40" s="24"/>
      <c r="R40" s="24"/>
      <c r="S40" s="24"/>
      <c r="T40" s="24"/>
      <c r="U40" s="24"/>
      <c r="V40" s="24"/>
      <c r="W40" s="24"/>
      <c r="X40" s="24"/>
      <c r="Y40" s="25"/>
      <c r="Z40" s="25"/>
      <c r="AA40" s="24"/>
      <c r="AB40" s="24"/>
      <c r="AC40" s="24"/>
      <c r="AD40" s="24"/>
      <c r="AE40" s="24"/>
      <c r="AF40" s="24"/>
      <c r="AG40" s="24"/>
      <c r="AH40" s="24"/>
      <c r="AI40" s="26"/>
    </row>
    <row r="41" spans="1:35" ht="15">
      <c r="A41" s="27"/>
      <c r="B41" s="27"/>
      <c r="C41" s="27"/>
      <c r="D41" s="23">
        <v>0</v>
      </c>
      <c r="E41" s="27" t="s">
        <v>25</v>
      </c>
      <c r="F41" s="27"/>
      <c r="G41" s="28"/>
      <c r="H41" s="45"/>
      <c r="I41" s="23">
        <v>3230</v>
      </c>
      <c r="J41" s="23"/>
      <c r="K41" s="23"/>
      <c r="L41" s="2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/>
      <c r="Z41" s="25"/>
      <c r="AA41" s="24"/>
      <c r="AB41" s="24"/>
      <c r="AC41" s="24"/>
      <c r="AD41" s="24"/>
      <c r="AE41" s="24"/>
      <c r="AF41" s="24"/>
      <c r="AG41" s="24"/>
      <c r="AH41" s="24"/>
      <c r="AI41" s="26"/>
    </row>
    <row r="42" spans="1:35" ht="15">
      <c r="A42" s="27"/>
      <c r="B42" s="27"/>
      <c r="C42" s="27"/>
      <c r="D42" s="23">
        <v>0</v>
      </c>
      <c r="E42" s="27" t="s">
        <v>50</v>
      </c>
      <c r="F42" s="27"/>
      <c r="G42" s="28"/>
      <c r="H42" s="45"/>
      <c r="I42" s="23">
        <v>5745</v>
      </c>
      <c r="J42" s="23"/>
      <c r="K42" s="23"/>
      <c r="L42" s="2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  <c r="Z42" s="25"/>
      <c r="AA42" s="24"/>
      <c r="AB42" s="24"/>
      <c r="AC42" s="24"/>
      <c r="AD42" s="24"/>
      <c r="AE42" s="24"/>
      <c r="AF42" s="24">
        <v>5745</v>
      </c>
      <c r="AG42" s="24">
        <v>3230</v>
      </c>
      <c r="AH42" s="24"/>
      <c r="AI42" s="26"/>
    </row>
    <row r="43" spans="1:35" ht="15">
      <c r="A43" s="27"/>
      <c r="B43" s="27"/>
      <c r="C43" s="27"/>
      <c r="D43" s="23">
        <v>5827.25</v>
      </c>
      <c r="E43" s="27" t="s">
        <v>13</v>
      </c>
      <c r="F43" s="27"/>
      <c r="G43" s="28"/>
      <c r="H43" s="45"/>
      <c r="I43" s="23">
        <v>5640</v>
      </c>
      <c r="J43" s="23">
        <f t="shared" si="0"/>
        <v>96.7866489338882</v>
      </c>
      <c r="K43" s="23"/>
      <c r="L43" s="23"/>
      <c r="M43" s="24"/>
      <c r="N43" s="24"/>
      <c r="O43" s="24"/>
      <c r="P43" s="24"/>
      <c r="Q43" s="24"/>
      <c r="R43" s="24"/>
      <c r="S43" s="24"/>
      <c r="T43" s="24"/>
      <c r="U43" s="24">
        <v>5640</v>
      </c>
      <c r="V43" s="24"/>
      <c r="W43" s="24"/>
      <c r="X43" s="24"/>
      <c r="Y43" s="25"/>
      <c r="Z43" s="25"/>
      <c r="AA43" s="24"/>
      <c r="AB43" s="24"/>
      <c r="AC43" s="24"/>
      <c r="AD43" s="24"/>
      <c r="AE43" s="24"/>
      <c r="AF43" s="24"/>
      <c r="AG43" s="24"/>
      <c r="AH43" s="24"/>
      <c r="AI43" s="26"/>
    </row>
    <row r="44" spans="1:35" ht="15">
      <c r="A44" s="27"/>
      <c r="B44" s="27"/>
      <c r="C44" s="27"/>
      <c r="D44" s="31">
        <f>SUM(D40:D43)</f>
        <v>8627.25</v>
      </c>
      <c r="E44" s="28" t="s">
        <v>51</v>
      </c>
      <c r="F44" s="28"/>
      <c r="G44" s="28"/>
      <c r="H44" s="45"/>
      <c r="I44" s="31">
        <f>SUM(I40:I43)</f>
        <v>21315</v>
      </c>
      <c r="J44" s="23">
        <f t="shared" si="0"/>
        <v>247.06598278709905</v>
      </c>
      <c r="K44" s="31"/>
      <c r="L44" s="31">
        <f>I44</f>
        <v>21315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  <c r="Z44" s="25"/>
      <c r="AA44" s="24"/>
      <c r="AB44" s="24"/>
      <c r="AC44" s="24"/>
      <c r="AD44" s="24"/>
      <c r="AE44" s="24"/>
      <c r="AF44" s="24"/>
      <c r="AG44" s="24"/>
      <c r="AH44" s="24"/>
      <c r="AI44" s="26"/>
    </row>
    <row r="45" spans="1:35" ht="15">
      <c r="A45" s="27"/>
      <c r="B45" s="27"/>
      <c r="C45" s="27"/>
      <c r="D45" s="44">
        <f>D31+D33+D39+D44</f>
        <v>11247.25</v>
      </c>
      <c r="E45" s="84" t="s">
        <v>52</v>
      </c>
      <c r="F45" s="95"/>
      <c r="G45" s="95"/>
      <c r="H45" s="95"/>
      <c r="I45" s="44">
        <f>I31+I33+I39+I44</f>
        <v>26215</v>
      </c>
      <c r="J45" s="23">
        <f t="shared" si="0"/>
        <v>233.07919713707795</v>
      </c>
      <c r="K45" s="44"/>
      <c r="L45" s="4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  <c r="Z45" s="25"/>
      <c r="AA45" s="24"/>
      <c r="AB45" s="24"/>
      <c r="AC45" s="24"/>
      <c r="AD45" s="24"/>
      <c r="AE45" s="24"/>
      <c r="AF45" s="24"/>
      <c r="AG45" s="24"/>
      <c r="AH45" s="24"/>
      <c r="AI45" s="26"/>
    </row>
    <row r="46" spans="1:35" ht="15">
      <c r="A46" s="27">
        <v>750</v>
      </c>
      <c r="B46" s="27">
        <v>75095</v>
      </c>
      <c r="C46" s="27">
        <v>4210</v>
      </c>
      <c r="D46" s="23">
        <v>1000</v>
      </c>
      <c r="E46" s="27" t="s">
        <v>45</v>
      </c>
      <c r="F46" s="27"/>
      <c r="G46" s="27"/>
      <c r="H46" s="29"/>
      <c r="I46" s="23">
        <v>711.75</v>
      </c>
      <c r="J46" s="23">
        <f t="shared" si="0"/>
        <v>71.175</v>
      </c>
      <c r="K46" s="23"/>
      <c r="L46" s="23"/>
      <c r="M46" s="24"/>
      <c r="N46" s="24"/>
      <c r="O46" s="24">
        <v>711.75</v>
      </c>
      <c r="P46" s="24"/>
      <c r="Q46" s="24"/>
      <c r="R46" s="24"/>
      <c r="S46" s="24"/>
      <c r="T46" s="24"/>
      <c r="U46" s="24"/>
      <c r="V46" s="24"/>
      <c r="W46" s="24"/>
      <c r="X46" s="24"/>
      <c r="Y46" s="25"/>
      <c r="Z46" s="25"/>
      <c r="AA46" s="24"/>
      <c r="AB46" s="24"/>
      <c r="AC46" s="24"/>
      <c r="AD46" s="24"/>
      <c r="AE46" s="24"/>
      <c r="AF46" s="24"/>
      <c r="AG46" s="24"/>
      <c r="AH46" s="24"/>
      <c r="AI46" s="26"/>
    </row>
    <row r="47" spans="1:35" ht="15">
      <c r="A47" s="27"/>
      <c r="B47" s="27"/>
      <c r="C47" s="27"/>
      <c r="D47" s="23">
        <v>939.3</v>
      </c>
      <c r="E47" s="27" t="s">
        <v>8</v>
      </c>
      <c r="F47" s="27"/>
      <c r="G47" s="27"/>
      <c r="H47" s="29"/>
      <c r="I47" s="23">
        <v>0</v>
      </c>
      <c r="J47" s="23">
        <f t="shared" si="0"/>
        <v>0</v>
      </c>
      <c r="K47" s="23"/>
      <c r="L47" s="23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  <c r="Z47" s="25"/>
      <c r="AA47" s="24"/>
      <c r="AB47" s="24"/>
      <c r="AC47" s="24"/>
      <c r="AD47" s="24"/>
      <c r="AE47" s="24"/>
      <c r="AF47" s="24"/>
      <c r="AG47" s="24"/>
      <c r="AH47" s="24"/>
      <c r="AI47" s="26"/>
    </row>
    <row r="48" spans="1:35" ht="15">
      <c r="A48" s="27"/>
      <c r="B48" s="27"/>
      <c r="C48" s="27"/>
      <c r="D48" s="23">
        <v>0</v>
      </c>
      <c r="E48" s="27" t="s">
        <v>23</v>
      </c>
      <c r="F48" s="27"/>
      <c r="G48" s="27"/>
      <c r="H48" s="29"/>
      <c r="I48" s="23">
        <v>2189</v>
      </c>
      <c r="J48" s="23"/>
      <c r="K48" s="23"/>
      <c r="L48" s="23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Z48" s="25"/>
      <c r="AA48" s="24"/>
      <c r="AB48" s="24"/>
      <c r="AC48" s="24"/>
      <c r="AD48" s="24"/>
      <c r="AE48" s="24">
        <v>2189</v>
      </c>
      <c r="AF48" s="24"/>
      <c r="AG48" s="24"/>
      <c r="AH48" s="24"/>
      <c r="AI48" s="26"/>
    </row>
    <row r="49" spans="1:35" ht="15">
      <c r="A49" s="27"/>
      <c r="B49" s="27"/>
      <c r="C49" s="27"/>
      <c r="D49" s="23">
        <v>0</v>
      </c>
      <c r="E49" s="27" t="s">
        <v>21</v>
      </c>
      <c r="F49" s="27"/>
      <c r="G49" s="27"/>
      <c r="H49" s="29"/>
      <c r="I49" s="23">
        <v>1174</v>
      </c>
      <c r="J49" s="23"/>
      <c r="K49" s="23"/>
      <c r="L49" s="23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  <c r="Z49" s="25"/>
      <c r="AA49" s="24"/>
      <c r="AB49" s="24"/>
      <c r="AC49" s="24">
        <v>1174</v>
      </c>
      <c r="AD49" s="24"/>
      <c r="AE49" s="24"/>
      <c r="AF49" s="24"/>
      <c r="AG49" s="24"/>
      <c r="AH49" s="24">
        <v>1080</v>
      </c>
      <c r="AI49" s="26"/>
    </row>
    <row r="50" spans="1:35" ht="15">
      <c r="A50" s="27"/>
      <c r="B50" s="27"/>
      <c r="C50" s="27"/>
      <c r="D50" s="23">
        <v>0</v>
      </c>
      <c r="E50" s="27" t="s">
        <v>47</v>
      </c>
      <c r="F50" s="27"/>
      <c r="G50" s="27"/>
      <c r="H50" s="29"/>
      <c r="I50" s="23">
        <v>1080</v>
      </c>
      <c r="J50" s="23"/>
      <c r="K50" s="23"/>
      <c r="L50" s="23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  <c r="Z50" s="25"/>
      <c r="AA50" s="24"/>
      <c r="AB50" s="24"/>
      <c r="AC50" s="24"/>
      <c r="AD50" s="24"/>
      <c r="AE50" s="24"/>
      <c r="AF50" s="24"/>
      <c r="AG50" s="24"/>
      <c r="AH50" s="24"/>
      <c r="AI50" s="26"/>
    </row>
    <row r="51" spans="1:35" ht="15">
      <c r="A51" s="27"/>
      <c r="B51" s="27"/>
      <c r="C51" s="27"/>
      <c r="D51" s="23">
        <v>0</v>
      </c>
      <c r="E51" s="27" t="s">
        <v>11</v>
      </c>
      <c r="F51" s="27" t="s">
        <v>53</v>
      </c>
      <c r="G51" s="27"/>
      <c r="H51" s="29"/>
      <c r="I51" s="23">
        <v>6500</v>
      </c>
      <c r="J51" s="23"/>
      <c r="K51" s="23"/>
      <c r="L51" s="23"/>
      <c r="M51" s="24"/>
      <c r="N51" s="24"/>
      <c r="O51" s="24"/>
      <c r="P51" s="24"/>
      <c r="Q51" s="24"/>
      <c r="R51" s="24"/>
      <c r="S51" s="24">
        <v>6500</v>
      </c>
      <c r="T51" s="24"/>
      <c r="U51" s="24"/>
      <c r="V51" s="24"/>
      <c r="W51" s="24"/>
      <c r="X51" s="24"/>
      <c r="Y51" s="25"/>
      <c r="Z51" s="25"/>
      <c r="AA51" s="24"/>
      <c r="AB51" s="24"/>
      <c r="AC51" s="24"/>
      <c r="AD51" s="24"/>
      <c r="AE51" s="24"/>
      <c r="AF51" s="24"/>
      <c r="AG51" s="24"/>
      <c r="AH51" s="24"/>
      <c r="AI51" s="26"/>
    </row>
    <row r="52" spans="1:35" ht="15">
      <c r="A52" s="27"/>
      <c r="B52" s="27"/>
      <c r="C52" s="27"/>
      <c r="D52" s="23">
        <v>745.98</v>
      </c>
      <c r="E52" s="27" t="s">
        <v>25</v>
      </c>
      <c r="F52" s="27"/>
      <c r="G52" s="27"/>
      <c r="H52" s="29"/>
      <c r="I52" s="23">
        <f>SUM(I47)</f>
        <v>0</v>
      </c>
      <c r="J52" s="23">
        <f t="shared" si="0"/>
        <v>0</v>
      </c>
      <c r="K52" s="23"/>
      <c r="L52" s="23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5"/>
      <c r="Z52" s="25"/>
      <c r="AA52" s="24"/>
      <c r="AB52" s="24"/>
      <c r="AC52" s="24"/>
      <c r="AD52" s="24"/>
      <c r="AE52" s="24"/>
      <c r="AF52" s="24"/>
      <c r="AG52" s="24"/>
      <c r="AH52" s="24"/>
      <c r="AI52" s="26"/>
    </row>
    <row r="53" spans="1:35" ht="15">
      <c r="A53" s="27"/>
      <c r="B53" s="27"/>
      <c r="C53" s="27"/>
      <c r="D53" s="31">
        <f>SUM(D46:D52)</f>
        <v>2685.2799999999997</v>
      </c>
      <c r="E53" s="102" t="s">
        <v>54</v>
      </c>
      <c r="F53" s="94"/>
      <c r="G53" s="94"/>
      <c r="H53" s="103"/>
      <c r="I53" s="31">
        <f>I46+I47+I48+I49+I50+I51+I52</f>
        <v>11654.75</v>
      </c>
      <c r="J53" s="23">
        <f t="shared" si="0"/>
        <v>434.0236399928499</v>
      </c>
      <c r="K53" s="31">
        <f>I53</f>
        <v>11654.75</v>
      </c>
      <c r="L53" s="31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25"/>
      <c r="AA53" s="24"/>
      <c r="AB53" s="24"/>
      <c r="AC53" s="24"/>
      <c r="AD53" s="24"/>
      <c r="AE53" s="24"/>
      <c r="AF53" s="24"/>
      <c r="AG53" s="24"/>
      <c r="AH53" s="24"/>
      <c r="AI53" s="26"/>
    </row>
    <row r="54" spans="1:35" ht="15">
      <c r="A54" s="27"/>
      <c r="B54" s="27"/>
      <c r="C54" s="27">
        <v>4300</v>
      </c>
      <c r="D54" s="23">
        <v>1500</v>
      </c>
      <c r="E54" s="27" t="s">
        <v>55</v>
      </c>
      <c r="F54" s="27"/>
      <c r="G54" s="27"/>
      <c r="H54" s="29"/>
      <c r="I54" s="23">
        <v>0</v>
      </c>
      <c r="J54" s="23">
        <f t="shared" si="0"/>
        <v>0</v>
      </c>
      <c r="K54" s="23"/>
      <c r="L54" s="23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5"/>
      <c r="AA54" s="24"/>
      <c r="AB54" s="24"/>
      <c r="AC54" s="24"/>
      <c r="AD54" s="24"/>
      <c r="AE54" s="24"/>
      <c r="AF54" s="24"/>
      <c r="AG54" s="24"/>
      <c r="AH54" s="24"/>
      <c r="AI54" s="26"/>
    </row>
    <row r="55" spans="1:35" ht="15">
      <c r="A55" s="27"/>
      <c r="B55" s="27"/>
      <c r="C55" s="27"/>
      <c r="D55" s="23">
        <v>0</v>
      </c>
      <c r="E55" s="27" t="s">
        <v>23</v>
      </c>
      <c r="F55" s="27"/>
      <c r="G55" s="27"/>
      <c r="H55" s="29"/>
      <c r="I55" s="23">
        <v>200</v>
      </c>
      <c r="J55" s="23"/>
      <c r="K55" s="23"/>
      <c r="L55" s="23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5"/>
      <c r="AA55" s="24"/>
      <c r="AB55" s="24"/>
      <c r="AC55" s="24"/>
      <c r="AD55" s="24"/>
      <c r="AE55" s="24">
        <v>200</v>
      </c>
      <c r="AF55" s="24"/>
      <c r="AG55" s="24"/>
      <c r="AH55" s="24"/>
      <c r="AI55" s="26"/>
    </row>
    <row r="56" spans="1:35" ht="15">
      <c r="A56" s="27"/>
      <c r="B56" s="27"/>
      <c r="C56" s="27"/>
      <c r="D56" s="23">
        <v>0</v>
      </c>
      <c r="E56" s="27" t="s">
        <v>21</v>
      </c>
      <c r="F56" s="27"/>
      <c r="G56" s="27"/>
      <c r="H56" s="29"/>
      <c r="I56" s="23">
        <v>2500</v>
      </c>
      <c r="J56" s="23"/>
      <c r="K56" s="23"/>
      <c r="L56" s="23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  <c r="Z56" s="25"/>
      <c r="AA56" s="24"/>
      <c r="AB56" s="24"/>
      <c r="AC56" s="24">
        <v>2500</v>
      </c>
      <c r="AD56" s="24"/>
      <c r="AE56" s="24"/>
      <c r="AF56" s="24"/>
      <c r="AG56" s="24"/>
      <c r="AH56" s="24"/>
      <c r="AI56" s="26"/>
    </row>
    <row r="57" spans="1:35" ht="15">
      <c r="A57" s="27"/>
      <c r="B57" s="27"/>
      <c r="C57" s="27"/>
      <c r="D57" s="23">
        <v>0</v>
      </c>
      <c r="E57" s="27" t="s">
        <v>56</v>
      </c>
      <c r="F57" s="46"/>
      <c r="G57" s="27"/>
      <c r="H57" s="29"/>
      <c r="I57" s="23">
        <v>0</v>
      </c>
      <c r="J57" s="23"/>
      <c r="K57" s="23"/>
      <c r="L57" s="23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5"/>
      <c r="Z57" s="25"/>
      <c r="AA57" s="24"/>
      <c r="AB57" s="24"/>
      <c r="AC57" s="24"/>
      <c r="AD57" s="24"/>
      <c r="AE57" s="24"/>
      <c r="AF57" s="24"/>
      <c r="AG57" s="24"/>
      <c r="AH57" s="24"/>
      <c r="AI57" s="26"/>
    </row>
    <row r="58" spans="1:35" ht="15">
      <c r="A58" s="27"/>
      <c r="B58" s="27"/>
      <c r="C58" s="27"/>
      <c r="D58" s="30">
        <f>SUM(D54:D57)</f>
        <v>1500</v>
      </c>
      <c r="E58" s="30" t="s">
        <v>57</v>
      </c>
      <c r="F58" s="27"/>
      <c r="G58" s="27"/>
      <c r="H58" s="29"/>
      <c r="I58" s="31">
        <f>SUM(I54:I57)</f>
        <v>2700</v>
      </c>
      <c r="J58" s="23">
        <f t="shared" si="0"/>
        <v>180</v>
      </c>
      <c r="K58" s="31">
        <f>I58</f>
        <v>2700</v>
      </c>
      <c r="L58" s="31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5"/>
      <c r="Z58" s="25"/>
      <c r="AA58" s="24"/>
      <c r="AB58" s="24"/>
      <c r="AC58" s="24"/>
      <c r="AD58" s="24"/>
      <c r="AE58" s="24"/>
      <c r="AF58" s="24"/>
      <c r="AG58" s="24"/>
      <c r="AH58" s="24"/>
      <c r="AI58" s="26"/>
    </row>
    <row r="59" spans="1:35" ht="15">
      <c r="A59" s="27"/>
      <c r="B59" s="27"/>
      <c r="C59" s="27">
        <v>6050</v>
      </c>
      <c r="D59" s="23">
        <v>2600</v>
      </c>
      <c r="E59" s="27" t="s">
        <v>58</v>
      </c>
      <c r="F59" s="27"/>
      <c r="G59" s="27"/>
      <c r="H59" s="29"/>
      <c r="I59" s="23">
        <v>0</v>
      </c>
      <c r="J59" s="23">
        <f t="shared" si="0"/>
        <v>0</v>
      </c>
      <c r="K59" s="23"/>
      <c r="L59" s="23">
        <f>I59</f>
        <v>0</v>
      </c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5"/>
      <c r="AA59" s="24"/>
      <c r="AB59" s="24"/>
      <c r="AC59" s="24"/>
      <c r="AD59" s="24"/>
      <c r="AE59" s="24"/>
      <c r="AF59" s="24"/>
      <c r="AG59" s="24"/>
      <c r="AH59" s="24"/>
      <c r="AI59" s="26"/>
    </row>
    <row r="60" spans="1:35" ht="15">
      <c r="A60" s="27"/>
      <c r="B60" s="27"/>
      <c r="C60" s="27">
        <v>6060</v>
      </c>
      <c r="D60" s="23">
        <v>0</v>
      </c>
      <c r="E60" s="27" t="s">
        <v>21</v>
      </c>
      <c r="F60" s="27"/>
      <c r="G60" s="27"/>
      <c r="H60" s="29"/>
      <c r="I60" s="23">
        <v>1036</v>
      </c>
      <c r="J60" s="23"/>
      <c r="K60" s="23"/>
      <c r="L60" s="23">
        <f>I60</f>
        <v>1036</v>
      </c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5"/>
      <c r="AA60" s="24"/>
      <c r="AB60" s="24"/>
      <c r="AC60" s="24">
        <v>1036</v>
      </c>
      <c r="AD60" s="24"/>
      <c r="AE60" s="24"/>
      <c r="AF60" s="24"/>
      <c r="AG60" s="24"/>
      <c r="AH60" s="24"/>
      <c r="AI60" s="26"/>
    </row>
    <row r="61" spans="1:35" ht="15">
      <c r="A61" s="27"/>
      <c r="B61" s="27"/>
      <c r="C61" s="27"/>
      <c r="D61" s="44">
        <f>D53+D58+D59+D60</f>
        <v>6785.28</v>
      </c>
      <c r="E61" s="84" t="s">
        <v>59</v>
      </c>
      <c r="F61" s="85"/>
      <c r="G61" s="85"/>
      <c r="H61" s="86"/>
      <c r="I61" s="44">
        <f>I60+I59+I58+I53</f>
        <v>15390.75</v>
      </c>
      <c r="J61" s="23">
        <f t="shared" si="0"/>
        <v>226.82556946802492</v>
      </c>
      <c r="K61" s="44"/>
      <c r="L61" s="4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5"/>
      <c r="AA61" s="24"/>
      <c r="AB61" s="24"/>
      <c r="AC61" s="24"/>
      <c r="AD61" s="24"/>
      <c r="AE61" s="24"/>
      <c r="AF61" s="24"/>
      <c r="AG61" s="24"/>
      <c r="AH61" s="24"/>
      <c r="AI61" s="26"/>
    </row>
    <row r="62" spans="1:35" ht="15">
      <c r="A62" s="27">
        <v>754</v>
      </c>
      <c r="B62" s="27">
        <v>75412</v>
      </c>
      <c r="C62" s="27">
        <v>4210</v>
      </c>
      <c r="D62" s="23">
        <v>3499.92</v>
      </c>
      <c r="E62" s="27" t="s">
        <v>12</v>
      </c>
      <c r="F62" s="27" t="s">
        <v>60</v>
      </c>
      <c r="G62" s="27"/>
      <c r="H62" s="29"/>
      <c r="I62" s="23">
        <v>3800</v>
      </c>
      <c r="J62" s="23">
        <f t="shared" si="0"/>
        <v>108.57391026080596</v>
      </c>
      <c r="K62" s="23">
        <f>I62</f>
        <v>3800</v>
      </c>
      <c r="L62" s="23"/>
      <c r="M62" s="24"/>
      <c r="N62" s="24"/>
      <c r="O62" s="24"/>
      <c r="P62" s="24"/>
      <c r="Q62" s="24"/>
      <c r="R62" s="24"/>
      <c r="S62" s="24"/>
      <c r="T62" s="24">
        <v>3800</v>
      </c>
      <c r="U62" s="24"/>
      <c r="V62" s="24"/>
      <c r="W62" s="24"/>
      <c r="X62" s="24"/>
      <c r="Y62" s="25"/>
      <c r="Z62" s="25"/>
      <c r="AA62" s="24"/>
      <c r="AB62" s="24"/>
      <c r="AC62" s="24"/>
      <c r="AD62" s="24"/>
      <c r="AE62" s="24"/>
      <c r="AF62" s="24"/>
      <c r="AG62" s="24"/>
      <c r="AH62" s="24"/>
      <c r="AI62" s="26"/>
    </row>
    <row r="63" spans="1:35" ht="15">
      <c r="A63" s="27"/>
      <c r="B63" s="27"/>
      <c r="C63" s="27">
        <v>6060</v>
      </c>
      <c r="D63" s="23">
        <v>6068</v>
      </c>
      <c r="E63" s="27" t="s">
        <v>14</v>
      </c>
      <c r="F63" s="92" t="s">
        <v>61</v>
      </c>
      <c r="G63" s="93"/>
      <c r="H63" s="29"/>
      <c r="I63" s="23"/>
      <c r="J63" s="23">
        <f t="shared" si="0"/>
        <v>0</v>
      </c>
      <c r="K63" s="23"/>
      <c r="L63" s="23">
        <f>I63</f>
        <v>0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5"/>
      <c r="AA63" s="24"/>
      <c r="AB63" s="24"/>
      <c r="AC63" s="24"/>
      <c r="AD63" s="24"/>
      <c r="AE63" s="24"/>
      <c r="AF63" s="24"/>
      <c r="AG63" s="24"/>
      <c r="AH63" s="24"/>
      <c r="AI63" s="26"/>
    </row>
    <row r="64" spans="1:35" ht="15">
      <c r="A64" s="27"/>
      <c r="B64" s="27"/>
      <c r="C64" s="27"/>
      <c r="D64" s="44">
        <f>SUM(D62:D63)</f>
        <v>9567.92</v>
      </c>
      <c r="E64" s="84" t="s">
        <v>62</v>
      </c>
      <c r="F64" s="85"/>
      <c r="G64" s="85"/>
      <c r="H64" s="85"/>
      <c r="I64" s="44">
        <f>SUM(I62:I63)</f>
        <v>3800</v>
      </c>
      <c r="J64" s="23">
        <f t="shared" si="0"/>
        <v>39.71605113755132</v>
      </c>
      <c r="K64" s="44"/>
      <c r="L64" s="4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5"/>
      <c r="AA64" s="24"/>
      <c r="AB64" s="24"/>
      <c r="AC64" s="24"/>
      <c r="AD64" s="24"/>
      <c r="AE64" s="24"/>
      <c r="AF64" s="24"/>
      <c r="AG64" s="24"/>
      <c r="AH64" s="24"/>
      <c r="AI64" s="26"/>
    </row>
    <row r="65" spans="1:35" ht="23.25">
      <c r="A65" s="27">
        <v>900</v>
      </c>
      <c r="B65" s="27">
        <v>90002</v>
      </c>
      <c r="C65" s="27">
        <v>4210</v>
      </c>
      <c r="D65" s="47">
        <v>0</v>
      </c>
      <c r="E65" s="48" t="s">
        <v>45</v>
      </c>
      <c r="F65" s="85" t="s">
        <v>63</v>
      </c>
      <c r="G65" s="85"/>
      <c r="H65" s="42"/>
      <c r="I65" s="47">
        <v>330</v>
      </c>
      <c r="J65" s="23"/>
      <c r="K65" s="44"/>
      <c r="L65" s="44"/>
      <c r="M65" s="24"/>
      <c r="N65" s="24"/>
      <c r="O65" s="24">
        <v>330</v>
      </c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5"/>
      <c r="AA65" s="24"/>
      <c r="AB65" s="24"/>
      <c r="AC65" s="24"/>
      <c r="AD65" s="24"/>
      <c r="AE65" s="24"/>
      <c r="AF65" s="24"/>
      <c r="AG65" s="24"/>
      <c r="AH65" s="24"/>
      <c r="AI65" s="26"/>
    </row>
    <row r="66" spans="1:35" ht="15">
      <c r="A66" s="27"/>
      <c r="B66" s="27"/>
      <c r="C66" s="27"/>
      <c r="D66" s="44">
        <f>SUM(D65)</f>
        <v>0</v>
      </c>
      <c r="E66" s="49" t="s">
        <v>64</v>
      </c>
      <c r="F66" s="42"/>
      <c r="G66" s="42"/>
      <c r="H66" s="42"/>
      <c r="I66" s="44">
        <f>SUM(I65)</f>
        <v>330</v>
      </c>
      <c r="J66" s="23"/>
      <c r="K66" s="44"/>
      <c r="L66" s="4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5"/>
      <c r="AA66" s="24"/>
      <c r="AB66" s="24"/>
      <c r="AC66" s="24"/>
      <c r="AD66" s="24"/>
      <c r="AE66" s="24"/>
      <c r="AF66" s="24"/>
      <c r="AG66" s="24"/>
      <c r="AH66" s="24"/>
      <c r="AI66" s="26"/>
    </row>
    <row r="67" spans="1:35" ht="23.25">
      <c r="A67" s="27"/>
      <c r="B67" s="27"/>
      <c r="C67" s="27">
        <v>4300</v>
      </c>
      <c r="D67" s="47">
        <v>0</v>
      </c>
      <c r="E67" s="48" t="s">
        <v>45</v>
      </c>
      <c r="F67" s="42" t="s">
        <v>65</v>
      </c>
      <c r="G67" s="42"/>
      <c r="H67" s="42"/>
      <c r="I67" s="47">
        <v>30</v>
      </c>
      <c r="J67" s="23"/>
      <c r="K67" s="44"/>
      <c r="L67" s="44"/>
      <c r="M67" s="24"/>
      <c r="N67" s="24"/>
      <c r="O67" s="24">
        <v>30</v>
      </c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5"/>
      <c r="AA67" s="24"/>
      <c r="AB67" s="24"/>
      <c r="AC67" s="24"/>
      <c r="AD67" s="24"/>
      <c r="AE67" s="24"/>
      <c r="AF67" s="24"/>
      <c r="AG67" s="24"/>
      <c r="AH67" s="24"/>
      <c r="AI67" s="26"/>
    </row>
    <row r="68" spans="1:35" ht="15">
      <c r="A68" s="27"/>
      <c r="B68" s="27"/>
      <c r="C68" s="27"/>
      <c r="D68" s="44">
        <f>SUM(D67)</f>
        <v>0</v>
      </c>
      <c r="E68" s="49" t="s">
        <v>66</v>
      </c>
      <c r="F68" s="42"/>
      <c r="G68" s="42"/>
      <c r="H68" s="42"/>
      <c r="I68" s="44">
        <f>SUM(I67)</f>
        <v>30</v>
      </c>
      <c r="J68" s="23"/>
      <c r="K68" s="44"/>
      <c r="L68" s="4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5"/>
      <c r="AA68" s="24"/>
      <c r="AB68" s="24"/>
      <c r="AC68" s="24"/>
      <c r="AD68" s="24"/>
      <c r="AE68" s="24"/>
      <c r="AF68" s="24"/>
      <c r="AG68" s="24"/>
      <c r="AH68" s="24"/>
      <c r="AI68" s="26"/>
    </row>
    <row r="69" spans="1:35" ht="15">
      <c r="A69" s="27"/>
      <c r="B69" s="27"/>
      <c r="C69" s="27"/>
      <c r="D69" s="44">
        <f>D68+D66</f>
        <v>0</v>
      </c>
      <c r="E69" s="84" t="s">
        <v>67</v>
      </c>
      <c r="F69" s="94"/>
      <c r="G69" s="94"/>
      <c r="H69" s="42"/>
      <c r="I69" s="44">
        <f>I68+I66</f>
        <v>360</v>
      </c>
      <c r="J69" s="23"/>
      <c r="K69" s="44">
        <f>I69</f>
        <v>360</v>
      </c>
      <c r="L69" s="4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5"/>
      <c r="AA69" s="24"/>
      <c r="AB69" s="24"/>
      <c r="AC69" s="24"/>
      <c r="AD69" s="24"/>
      <c r="AE69" s="24"/>
      <c r="AF69" s="24"/>
      <c r="AG69" s="24"/>
      <c r="AH69" s="24"/>
      <c r="AI69" s="26"/>
    </row>
    <row r="70" spans="1:35" ht="15">
      <c r="A70" s="27"/>
      <c r="B70" s="27">
        <v>90004</v>
      </c>
      <c r="C70" s="27">
        <v>4210</v>
      </c>
      <c r="D70" s="23">
        <v>1000</v>
      </c>
      <c r="E70" s="27" t="s">
        <v>8</v>
      </c>
      <c r="F70" s="27" t="s">
        <v>68</v>
      </c>
      <c r="G70" s="27"/>
      <c r="H70" s="29"/>
      <c r="I70" s="23">
        <v>300</v>
      </c>
      <c r="J70" s="23">
        <f t="shared" si="0"/>
        <v>30</v>
      </c>
      <c r="K70" s="23"/>
      <c r="L70" s="23"/>
      <c r="M70" s="24"/>
      <c r="N70" s="24"/>
      <c r="O70" s="24"/>
      <c r="P70" s="24">
        <v>300</v>
      </c>
      <c r="Q70" s="24"/>
      <c r="R70" s="24"/>
      <c r="S70" s="24"/>
      <c r="T70" s="24"/>
      <c r="U70" s="24"/>
      <c r="V70" s="24"/>
      <c r="W70" s="24"/>
      <c r="X70" s="24"/>
      <c r="Y70" s="25"/>
      <c r="Z70" s="25"/>
      <c r="AA70" s="24"/>
      <c r="AB70" s="24"/>
      <c r="AC70" s="24"/>
      <c r="AD70" s="24"/>
      <c r="AE70" s="24"/>
      <c r="AF70" s="24"/>
      <c r="AG70" s="24"/>
      <c r="AH70" s="24"/>
      <c r="AI70" s="26"/>
    </row>
    <row r="71" spans="1:35" ht="15">
      <c r="A71" s="27"/>
      <c r="B71" s="27"/>
      <c r="C71" s="27"/>
      <c r="D71" s="23">
        <v>300</v>
      </c>
      <c r="E71" s="27" t="s">
        <v>21</v>
      </c>
      <c r="F71" s="27"/>
      <c r="G71" s="27"/>
      <c r="H71" s="29"/>
      <c r="I71" s="23">
        <v>1578</v>
      </c>
      <c r="J71" s="23">
        <f t="shared" si="0"/>
        <v>526</v>
      </c>
      <c r="K71" s="23"/>
      <c r="L71" s="23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5"/>
      <c r="AA71" s="24"/>
      <c r="AB71" s="24"/>
      <c r="AC71" s="24"/>
      <c r="AD71" s="24"/>
      <c r="AE71" s="24"/>
      <c r="AF71" s="24"/>
      <c r="AG71" s="24"/>
      <c r="AH71" s="24"/>
      <c r="AI71" s="26"/>
    </row>
    <row r="72" spans="1:35" ht="15">
      <c r="A72" s="27"/>
      <c r="B72" s="27"/>
      <c r="C72" s="27"/>
      <c r="D72" s="23">
        <v>447</v>
      </c>
      <c r="E72" s="27" t="s">
        <v>45</v>
      </c>
      <c r="F72" s="27"/>
      <c r="G72" s="27"/>
      <c r="H72" s="29"/>
      <c r="I72" s="23">
        <v>0</v>
      </c>
      <c r="J72" s="23">
        <f t="shared" si="0"/>
        <v>0</v>
      </c>
      <c r="K72" s="23"/>
      <c r="L72" s="23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5"/>
      <c r="AA72" s="24"/>
      <c r="AB72" s="24"/>
      <c r="AC72" s="24">
        <v>1578</v>
      </c>
      <c r="AD72" s="24"/>
      <c r="AE72" s="24"/>
      <c r="AF72" s="24"/>
      <c r="AG72" s="24"/>
      <c r="AH72" s="24"/>
      <c r="AI72" s="26"/>
    </row>
    <row r="73" spans="1:35" ht="15">
      <c r="A73" s="27"/>
      <c r="B73" s="27"/>
      <c r="C73" s="27"/>
      <c r="D73" s="23">
        <v>1612.87</v>
      </c>
      <c r="E73" s="27" t="s">
        <v>22</v>
      </c>
      <c r="F73" s="27"/>
      <c r="G73" s="27"/>
      <c r="H73" s="29"/>
      <c r="I73" s="23">
        <v>0</v>
      </c>
      <c r="J73" s="23">
        <f aca="true" t="shared" si="1" ref="J73:J135">I73/D73*100</f>
        <v>0</v>
      </c>
      <c r="K73" s="23"/>
      <c r="L73" s="23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5"/>
      <c r="AA73" s="24"/>
      <c r="AB73" s="24"/>
      <c r="AC73" s="24"/>
      <c r="AD73" s="24"/>
      <c r="AE73" s="24"/>
      <c r="AF73" s="24"/>
      <c r="AG73" s="24"/>
      <c r="AH73" s="24"/>
      <c r="AI73" s="26"/>
    </row>
    <row r="74" spans="1:35" ht="15">
      <c r="A74" s="27"/>
      <c r="B74" s="27"/>
      <c r="C74" s="27"/>
      <c r="D74" s="23">
        <v>72.69</v>
      </c>
      <c r="E74" s="27" t="s">
        <v>23</v>
      </c>
      <c r="F74" s="27"/>
      <c r="G74" s="27"/>
      <c r="H74" s="29"/>
      <c r="I74" s="23">
        <v>45</v>
      </c>
      <c r="J74" s="23">
        <f t="shared" si="1"/>
        <v>61.90672719768882</v>
      </c>
      <c r="K74" s="23"/>
      <c r="L74" s="23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5"/>
      <c r="AA74" s="24"/>
      <c r="AB74" s="24"/>
      <c r="AC74" s="24"/>
      <c r="AD74" s="24"/>
      <c r="AE74" s="24">
        <v>45</v>
      </c>
      <c r="AF74" s="24"/>
      <c r="AG74" s="24"/>
      <c r="AH74" s="24"/>
      <c r="AI74" s="26"/>
    </row>
    <row r="75" spans="1:35" ht="15">
      <c r="A75" s="27"/>
      <c r="B75" s="27"/>
      <c r="C75" s="27"/>
      <c r="D75" s="23">
        <v>0</v>
      </c>
      <c r="E75" s="27" t="s">
        <v>15</v>
      </c>
      <c r="F75" s="27"/>
      <c r="G75" s="27"/>
      <c r="H75" s="29"/>
      <c r="I75" s="23">
        <v>300</v>
      </c>
      <c r="J75" s="23"/>
      <c r="K75" s="23"/>
      <c r="L75" s="23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>
        <v>300</v>
      </c>
      <c r="X75" s="24"/>
      <c r="Y75" s="25"/>
      <c r="Z75" s="25"/>
      <c r="AA75" s="24"/>
      <c r="AB75" s="24"/>
      <c r="AC75" s="24"/>
      <c r="AD75" s="24"/>
      <c r="AE75" s="24"/>
      <c r="AF75" s="24"/>
      <c r="AG75" s="24"/>
      <c r="AH75" s="24"/>
      <c r="AI75" s="26"/>
    </row>
    <row r="76" spans="1:35" ht="15">
      <c r="A76" s="27"/>
      <c r="B76" s="27"/>
      <c r="C76" s="27"/>
      <c r="D76" s="23">
        <v>900</v>
      </c>
      <c r="E76" s="27" t="s">
        <v>25</v>
      </c>
      <c r="F76" s="27"/>
      <c r="G76" s="27"/>
      <c r="H76" s="29"/>
      <c r="I76" s="23">
        <v>0</v>
      </c>
      <c r="J76" s="23">
        <f t="shared" si="1"/>
        <v>0</v>
      </c>
      <c r="K76" s="23"/>
      <c r="L76" s="23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5"/>
      <c r="AA76" s="24"/>
      <c r="AB76" s="24"/>
      <c r="AC76" s="24"/>
      <c r="AD76" s="24"/>
      <c r="AE76" s="24"/>
      <c r="AF76" s="24"/>
      <c r="AG76" s="24"/>
      <c r="AH76" s="24"/>
      <c r="AI76" s="26"/>
    </row>
    <row r="77" spans="1:35" ht="15">
      <c r="A77" s="27"/>
      <c r="B77" s="27"/>
      <c r="C77" s="27"/>
      <c r="D77" s="30">
        <f>SUM(D70:D76)</f>
        <v>4332.5599999999995</v>
      </c>
      <c r="E77" s="50" t="s">
        <v>69</v>
      </c>
      <c r="F77" s="27"/>
      <c r="G77" s="27"/>
      <c r="H77" s="29"/>
      <c r="I77" s="31">
        <f>SUM(I70:I76)</f>
        <v>2223</v>
      </c>
      <c r="J77" s="23">
        <f t="shared" si="1"/>
        <v>51.309156711043826</v>
      </c>
      <c r="K77" s="31">
        <f>I77</f>
        <v>2223</v>
      </c>
      <c r="L77" s="31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5"/>
      <c r="Z77" s="25"/>
      <c r="AA77" s="24"/>
      <c r="AB77" s="24"/>
      <c r="AC77" s="24"/>
      <c r="AD77" s="24"/>
      <c r="AE77" s="24"/>
      <c r="AF77" s="24"/>
      <c r="AG77" s="24"/>
      <c r="AH77" s="24"/>
      <c r="AI77" s="26"/>
    </row>
    <row r="78" spans="1:35" ht="15">
      <c r="A78" s="27"/>
      <c r="B78" s="27"/>
      <c r="C78" s="27">
        <v>4300</v>
      </c>
      <c r="D78" s="23">
        <v>300</v>
      </c>
      <c r="E78" s="27" t="s">
        <v>45</v>
      </c>
      <c r="F78" s="27"/>
      <c r="G78" s="27"/>
      <c r="H78" s="29"/>
      <c r="I78" s="23">
        <v>500</v>
      </c>
      <c r="J78" s="23">
        <f t="shared" si="1"/>
        <v>166.66666666666669</v>
      </c>
      <c r="K78" s="23"/>
      <c r="L78" s="23"/>
      <c r="M78" s="24"/>
      <c r="N78" s="24"/>
      <c r="O78" s="24">
        <v>500</v>
      </c>
      <c r="P78" s="24">
        <v>0</v>
      </c>
      <c r="Q78" s="24"/>
      <c r="R78" s="24"/>
      <c r="S78" s="24"/>
      <c r="T78" s="24"/>
      <c r="U78" s="24"/>
      <c r="V78" s="24"/>
      <c r="W78" s="24"/>
      <c r="X78" s="24"/>
      <c r="Y78" s="25"/>
      <c r="Z78" s="25"/>
      <c r="AA78" s="24"/>
      <c r="AB78" s="24"/>
      <c r="AC78" s="24"/>
      <c r="AD78" s="24"/>
      <c r="AE78" s="24"/>
      <c r="AF78" s="24"/>
      <c r="AG78" s="24"/>
      <c r="AH78" s="24"/>
      <c r="AI78" s="26"/>
    </row>
    <row r="79" spans="1:35" ht="15">
      <c r="A79" s="27"/>
      <c r="B79" s="27"/>
      <c r="C79" s="27"/>
      <c r="D79" s="51">
        <v>0</v>
      </c>
      <c r="E79" s="52" t="s">
        <v>21</v>
      </c>
      <c r="F79" s="27"/>
      <c r="G79" s="27"/>
      <c r="H79" s="29"/>
      <c r="I79" s="23">
        <v>3140</v>
      </c>
      <c r="J79" s="23"/>
      <c r="K79" s="23"/>
      <c r="L79" s="23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25"/>
      <c r="AA79" s="24"/>
      <c r="AB79" s="24"/>
      <c r="AC79" s="24">
        <v>3140</v>
      </c>
      <c r="AD79" s="24"/>
      <c r="AE79" s="24"/>
      <c r="AF79" s="24"/>
      <c r="AG79" s="24"/>
      <c r="AH79" s="24"/>
      <c r="AI79" s="26"/>
    </row>
    <row r="80" spans="1:35" ht="15">
      <c r="A80" s="27"/>
      <c r="B80" s="27"/>
      <c r="C80" s="27"/>
      <c r="D80" s="51">
        <v>2000</v>
      </c>
      <c r="E80" s="53" t="s">
        <v>25</v>
      </c>
      <c r="F80" s="27"/>
      <c r="G80" s="27"/>
      <c r="H80" s="29"/>
      <c r="I80" s="23">
        <v>0</v>
      </c>
      <c r="J80" s="23">
        <f t="shared" si="1"/>
        <v>0</v>
      </c>
      <c r="K80" s="23"/>
      <c r="L80" s="23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25"/>
      <c r="AA80" s="24"/>
      <c r="AB80" s="24"/>
      <c r="AC80" s="24"/>
      <c r="AD80" s="24"/>
      <c r="AE80" s="24"/>
      <c r="AF80" s="24"/>
      <c r="AG80" s="24"/>
      <c r="AH80" s="24"/>
      <c r="AI80" s="26"/>
    </row>
    <row r="81" spans="1:35" ht="15">
      <c r="A81" s="27"/>
      <c r="B81" s="27"/>
      <c r="C81" s="27"/>
      <c r="D81" s="54">
        <f>SUM(D78:D80)</f>
        <v>2300</v>
      </c>
      <c r="E81" s="55" t="s">
        <v>57</v>
      </c>
      <c r="F81" s="28"/>
      <c r="G81" s="27"/>
      <c r="H81" s="29"/>
      <c r="I81" s="31">
        <f>SUM(I78:I80)</f>
        <v>3640</v>
      </c>
      <c r="J81" s="23">
        <f t="shared" si="1"/>
        <v>158.26086956521738</v>
      </c>
      <c r="K81" s="23">
        <f>I81</f>
        <v>3640</v>
      </c>
      <c r="L81" s="23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5"/>
      <c r="Z81" s="25"/>
      <c r="AA81" s="24"/>
      <c r="AB81" s="24"/>
      <c r="AC81" s="24"/>
      <c r="AD81" s="24"/>
      <c r="AE81" s="24"/>
      <c r="AF81" s="24"/>
      <c r="AG81" s="24"/>
      <c r="AH81" s="24"/>
      <c r="AI81" s="26"/>
    </row>
    <row r="82" spans="1:35" ht="15">
      <c r="A82" s="27"/>
      <c r="B82" s="28">
        <v>90015</v>
      </c>
      <c r="C82" s="28"/>
      <c r="D82" s="54">
        <f>D84</f>
        <v>11500</v>
      </c>
      <c r="E82" s="56" t="s">
        <v>70</v>
      </c>
      <c r="F82" s="57"/>
      <c r="G82" s="28"/>
      <c r="H82" s="28"/>
      <c r="I82" s="31">
        <f>I83+I84</f>
        <v>500</v>
      </c>
      <c r="J82" s="23">
        <f t="shared" si="1"/>
        <v>4.3478260869565215</v>
      </c>
      <c r="K82" s="31"/>
      <c r="L82" s="31">
        <v>500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5"/>
      <c r="Z82" s="25"/>
      <c r="AA82" s="24"/>
      <c r="AB82" s="24"/>
      <c r="AC82" s="24"/>
      <c r="AD82" s="24"/>
      <c r="AE82" s="24"/>
      <c r="AF82" s="24"/>
      <c r="AG82" s="24"/>
      <c r="AH82" s="24"/>
      <c r="AI82" s="26"/>
    </row>
    <row r="83" spans="1:35" ht="15">
      <c r="A83" s="27"/>
      <c r="B83" s="28"/>
      <c r="C83" s="28"/>
      <c r="D83" s="54">
        <v>0</v>
      </c>
      <c r="E83" s="58" t="s">
        <v>25</v>
      </c>
      <c r="F83" s="59" t="s">
        <v>71</v>
      </c>
      <c r="G83" s="27"/>
      <c r="H83" s="27"/>
      <c r="I83" s="60">
        <v>500</v>
      </c>
      <c r="J83" s="23"/>
      <c r="K83" s="61"/>
      <c r="L83" s="61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5"/>
      <c r="Z83" s="25"/>
      <c r="AA83" s="24"/>
      <c r="AB83" s="24"/>
      <c r="AC83" s="24"/>
      <c r="AD83" s="24"/>
      <c r="AE83" s="24"/>
      <c r="AF83" s="24"/>
      <c r="AG83" s="24">
        <v>500</v>
      </c>
      <c r="AH83" s="24"/>
      <c r="AI83" s="26"/>
    </row>
    <row r="84" spans="1:35" ht="15">
      <c r="A84" s="27"/>
      <c r="B84" s="27"/>
      <c r="C84" s="27">
        <v>6060</v>
      </c>
      <c r="D84" s="62">
        <v>11500</v>
      </c>
      <c r="E84" s="58" t="s">
        <v>19</v>
      </c>
      <c r="F84" s="59"/>
      <c r="G84" s="27"/>
      <c r="H84" s="27"/>
      <c r="I84" s="60">
        <v>0</v>
      </c>
      <c r="J84" s="23">
        <f t="shared" si="1"/>
        <v>0</v>
      </c>
      <c r="K84" s="60"/>
      <c r="L84" s="60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5"/>
      <c r="Z84" s="25"/>
      <c r="AA84" s="24"/>
      <c r="AB84" s="24"/>
      <c r="AC84" s="24"/>
      <c r="AD84" s="24"/>
      <c r="AE84" s="24"/>
      <c r="AF84" s="24"/>
      <c r="AG84" s="24"/>
      <c r="AH84" s="24"/>
      <c r="AI84" s="26"/>
    </row>
    <row r="85" spans="1:35" ht="15">
      <c r="A85" s="27"/>
      <c r="B85" s="27"/>
      <c r="C85" s="27"/>
      <c r="D85" s="63">
        <f>D82+D81+D77</f>
        <v>18132.559999999998</v>
      </c>
      <c r="E85" s="64" t="s">
        <v>72</v>
      </c>
      <c r="F85" s="65"/>
      <c r="G85" s="65"/>
      <c r="H85" s="65"/>
      <c r="I85" s="44">
        <f>I69+I77+I81+I82</f>
        <v>6723</v>
      </c>
      <c r="J85" s="23">
        <f t="shared" si="1"/>
        <v>37.07694886987828</v>
      </c>
      <c r="K85" s="44"/>
      <c r="L85" s="4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5"/>
      <c r="Z85" s="25"/>
      <c r="AA85" s="24"/>
      <c r="AB85" s="24"/>
      <c r="AC85" s="24"/>
      <c r="AD85" s="24"/>
      <c r="AE85" s="24"/>
      <c r="AF85" s="24"/>
      <c r="AG85" s="24"/>
      <c r="AH85" s="24"/>
      <c r="AI85" s="26"/>
    </row>
    <row r="86" spans="1:35" ht="15">
      <c r="A86" s="27"/>
      <c r="B86" s="27"/>
      <c r="C86" s="27"/>
      <c r="D86" s="63"/>
      <c r="E86" s="63"/>
      <c r="F86" s="63"/>
      <c r="G86" s="63"/>
      <c r="H86" s="63"/>
      <c r="I86" s="63"/>
      <c r="J86" s="23"/>
      <c r="K86" s="44"/>
      <c r="L86" s="4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5"/>
      <c r="Z86" s="25"/>
      <c r="AA86" s="24"/>
      <c r="AB86" s="24"/>
      <c r="AC86" s="24"/>
      <c r="AD86" s="24"/>
      <c r="AE86" s="24"/>
      <c r="AF86" s="24"/>
      <c r="AG86" s="24"/>
      <c r="AH86" s="24"/>
      <c r="AI86" s="26"/>
    </row>
    <row r="87" spans="1:35" ht="15">
      <c r="A87" s="28">
        <v>921</v>
      </c>
      <c r="B87" s="28">
        <v>92109</v>
      </c>
      <c r="C87" s="28">
        <v>4210</v>
      </c>
      <c r="D87" s="23">
        <v>7739</v>
      </c>
      <c r="E87" s="27" t="s">
        <v>8</v>
      </c>
      <c r="F87" s="27" t="s">
        <v>73</v>
      </c>
      <c r="G87" s="27"/>
      <c r="H87" s="29"/>
      <c r="I87" s="23">
        <v>700</v>
      </c>
      <c r="J87" s="23">
        <f t="shared" si="1"/>
        <v>9.045096265667398</v>
      </c>
      <c r="K87" s="23"/>
      <c r="L87" s="23"/>
      <c r="M87" s="24"/>
      <c r="N87" s="24"/>
      <c r="O87" s="24"/>
      <c r="P87" s="24">
        <v>700</v>
      </c>
      <c r="Q87" s="24"/>
      <c r="R87" s="24"/>
      <c r="S87" s="24"/>
      <c r="T87" s="24"/>
      <c r="U87" s="24"/>
      <c r="V87" s="24"/>
      <c r="W87" s="24"/>
      <c r="X87" s="24"/>
      <c r="Y87" s="25"/>
      <c r="Z87" s="25"/>
      <c r="AA87" s="24"/>
      <c r="AB87" s="24"/>
      <c r="AC87" s="24"/>
      <c r="AD87" s="24"/>
      <c r="AE87" s="24"/>
      <c r="AF87" s="24"/>
      <c r="AG87" s="24"/>
      <c r="AH87" s="24"/>
      <c r="AI87" s="26"/>
    </row>
    <row r="88" spans="1:35" ht="15">
      <c r="A88" s="28"/>
      <c r="B88" s="28"/>
      <c r="C88" s="28"/>
      <c r="D88" s="23">
        <v>0</v>
      </c>
      <c r="E88" s="27" t="s">
        <v>74</v>
      </c>
      <c r="F88" s="27"/>
      <c r="G88" s="27"/>
      <c r="H88" s="29"/>
      <c r="I88" s="23">
        <v>800</v>
      </c>
      <c r="J88" s="23"/>
      <c r="K88" s="23"/>
      <c r="L88" s="23"/>
      <c r="M88" s="24"/>
      <c r="N88" s="24"/>
      <c r="O88" s="24">
        <v>800</v>
      </c>
      <c r="P88" s="24"/>
      <c r="Q88" s="24"/>
      <c r="R88" s="24"/>
      <c r="S88" s="24"/>
      <c r="T88" s="24"/>
      <c r="U88" s="24"/>
      <c r="V88" s="24"/>
      <c r="W88" s="24"/>
      <c r="X88" s="24"/>
      <c r="Y88" s="25"/>
      <c r="Z88" s="25"/>
      <c r="AA88" s="24"/>
      <c r="AB88" s="24"/>
      <c r="AC88" s="24"/>
      <c r="AD88" s="24"/>
      <c r="AE88" s="24"/>
      <c r="AF88" s="24"/>
      <c r="AG88" s="24"/>
      <c r="AH88" s="24"/>
      <c r="AI88" s="26"/>
    </row>
    <row r="89" spans="1:35" ht="15">
      <c r="A89" s="27"/>
      <c r="B89" s="27"/>
      <c r="C89" s="27"/>
      <c r="D89" s="23">
        <v>500</v>
      </c>
      <c r="E89" s="27" t="s">
        <v>8</v>
      </c>
      <c r="F89" s="27" t="s">
        <v>75</v>
      </c>
      <c r="G89" s="27"/>
      <c r="H89" s="29"/>
      <c r="I89" s="23"/>
      <c r="J89" s="23">
        <f t="shared" si="1"/>
        <v>0</v>
      </c>
      <c r="K89" s="23"/>
      <c r="L89" s="23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5"/>
      <c r="Z89" s="25"/>
      <c r="AA89" s="24"/>
      <c r="AB89" s="24"/>
      <c r="AC89" s="24"/>
      <c r="AD89" s="24"/>
      <c r="AE89" s="24"/>
      <c r="AF89" s="24"/>
      <c r="AG89" s="24"/>
      <c r="AH89" s="24"/>
      <c r="AI89" s="26"/>
    </row>
    <row r="90" spans="1:35" ht="15">
      <c r="A90" s="27"/>
      <c r="B90" s="27"/>
      <c r="C90" s="27"/>
      <c r="D90" s="23">
        <v>1000</v>
      </c>
      <c r="E90" s="27" t="s">
        <v>16</v>
      </c>
      <c r="F90" s="27" t="s">
        <v>76</v>
      </c>
      <c r="G90" s="27"/>
      <c r="H90" s="29"/>
      <c r="I90" s="23"/>
      <c r="J90" s="23">
        <f t="shared" si="1"/>
        <v>0</v>
      </c>
      <c r="K90" s="23"/>
      <c r="L90" s="23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5"/>
      <c r="Z90" s="25"/>
      <c r="AA90" s="24"/>
      <c r="AB90" s="24"/>
      <c r="AC90" s="24"/>
      <c r="AD90" s="24"/>
      <c r="AE90" s="24"/>
      <c r="AF90" s="24"/>
      <c r="AG90" s="24"/>
      <c r="AH90" s="24"/>
      <c r="AI90" s="26"/>
    </row>
    <row r="91" spans="1:35" ht="15">
      <c r="A91" s="27"/>
      <c r="B91" s="27"/>
      <c r="C91" s="27"/>
      <c r="D91" s="66">
        <v>1417.58</v>
      </c>
      <c r="E91" s="27" t="s">
        <v>9</v>
      </c>
      <c r="F91" s="27" t="s">
        <v>77</v>
      </c>
      <c r="G91" s="27"/>
      <c r="H91" s="29"/>
      <c r="I91" s="23"/>
      <c r="J91" s="23">
        <f t="shared" si="1"/>
        <v>0</v>
      </c>
      <c r="K91" s="23"/>
      <c r="L91" s="23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5"/>
      <c r="Z91" s="25"/>
      <c r="AA91" s="24"/>
      <c r="AB91" s="24"/>
      <c r="AC91" s="24"/>
      <c r="AD91" s="24"/>
      <c r="AE91" s="24"/>
      <c r="AF91" s="24"/>
      <c r="AG91" s="24"/>
      <c r="AH91" s="24"/>
      <c r="AI91" s="26"/>
    </row>
    <row r="92" spans="1:35" ht="15">
      <c r="A92" s="27"/>
      <c r="B92" s="27"/>
      <c r="C92" s="27"/>
      <c r="D92" s="23">
        <v>3559</v>
      </c>
      <c r="E92" s="27" t="s">
        <v>14</v>
      </c>
      <c r="F92" s="27"/>
      <c r="G92" s="27"/>
      <c r="H92" s="29"/>
      <c r="I92" s="23"/>
      <c r="J92" s="23">
        <f t="shared" si="1"/>
        <v>0</v>
      </c>
      <c r="K92" s="23"/>
      <c r="L92" s="23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5"/>
      <c r="Z92" s="25"/>
      <c r="AA92" s="24"/>
      <c r="AB92" s="24"/>
      <c r="AC92" s="24"/>
      <c r="AD92" s="24"/>
      <c r="AE92" s="24"/>
      <c r="AF92" s="24"/>
      <c r="AG92" s="24"/>
      <c r="AH92" s="24"/>
      <c r="AI92" s="26"/>
    </row>
    <row r="93" spans="1:35" ht="15">
      <c r="A93" s="27"/>
      <c r="B93" s="27"/>
      <c r="C93" s="27"/>
      <c r="D93" s="23">
        <v>100</v>
      </c>
      <c r="E93" s="27" t="s">
        <v>78</v>
      </c>
      <c r="F93" s="27"/>
      <c r="G93" s="27"/>
      <c r="H93" s="29"/>
      <c r="I93" s="23">
        <v>1000</v>
      </c>
      <c r="J93" s="23">
        <f t="shared" si="1"/>
        <v>1000</v>
      </c>
      <c r="K93" s="23"/>
      <c r="L93" s="23"/>
      <c r="M93" s="24"/>
      <c r="N93" s="24"/>
      <c r="O93" s="24"/>
      <c r="P93" s="24"/>
      <c r="Q93" s="24"/>
      <c r="R93" s="24">
        <v>1000</v>
      </c>
      <c r="S93" s="24"/>
      <c r="T93" s="24"/>
      <c r="U93" s="24"/>
      <c r="V93" s="24"/>
      <c r="W93" s="24"/>
      <c r="X93" s="24"/>
      <c r="Y93" s="25"/>
      <c r="Z93" s="25"/>
      <c r="AA93" s="24"/>
      <c r="AB93" s="24"/>
      <c r="AC93" s="24"/>
      <c r="AD93" s="24"/>
      <c r="AE93" s="24"/>
      <c r="AF93" s="24"/>
      <c r="AG93" s="24"/>
      <c r="AH93" s="24"/>
      <c r="AI93" s="26"/>
    </row>
    <row r="94" spans="1:35" ht="15">
      <c r="A94" s="27"/>
      <c r="B94" s="27"/>
      <c r="C94" s="27"/>
      <c r="D94" s="23">
        <v>1080</v>
      </c>
      <c r="E94" s="27" t="s">
        <v>25</v>
      </c>
      <c r="F94" s="27"/>
      <c r="G94" s="27"/>
      <c r="H94" s="29"/>
      <c r="I94" s="23">
        <v>607.76</v>
      </c>
      <c r="J94" s="23">
        <f t="shared" si="1"/>
        <v>56.27407407407408</v>
      </c>
      <c r="K94" s="23"/>
      <c r="L94" s="23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5"/>
      <c r="Z94" s="25"/>
      <c r="AA94" s="24"/>
      <c r="AB94" s="24"/>
      <c r="AC94" s="24"/>
      <c r="AD94" s="24"/>
      <c r="AE94" s="24"/>
      <c r="AF94" s="24"/>
      <c r="AG94" s="24">
        <v>607.76</v>
      </c>
      <c r="AH94" s="24"/>
      <c r="AI94" s="26"/>
    </row>
    <row r="95" spans="1:35" ht="15">
      <c r="A95" s="27"/>
      <c r="B95" s="27"/>
      <c r="C95" s="27"/>
      <c r="D95" s="23">
        <v>4254.84</v>
      </c>
      <c r="E95" s="53" t="s">
        <v>19</v>
      </c>
      <c r="F95" s="27"/>
      <c r="G95" s="27"/>
      <c r="H95" s="29"/>
      <c r="I95" s="23">
        <v>2000</v>
      </c>
      <c r="J95" s="23">
        <f t="shared" si="1"/>
        <v>47.00529279596882</v>
      </c>
      <c r="K95" s="23"/>
      <c r="L95" s="23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5"/>
      <c r="Z95" s="25"/>
      <c r="AA95" s="24">
        <v>2000</v>
      </c>
      <c r="AB95" s="24"/>
      <c r="AC95" s="24"/>
      <c r="AD95" s="24"/>
      <c r="AE95" s="24"/>
      <c r="AF95" s="24"/>
      <c r="AG95" s="24"/>
      <c r="AH95" s="24"/>
      <c r="AI95" s="26"/>
    </row>
    <row r="96" spans="1:35" ht="15">
      <c r="A96" s="27"/>
      <c r="B96" s="27"/>
      <c r="C96" s="27"/>
      <c r="D96" s="23">
        <v>0</v>
      </c>
      <c r="E96" s="53" t="s">
        <v>12</v>
      </c>
      <c r="F96" s="27"/>
      <c r="G96" s="27"/>
      <c r="H96" s="29"/>
      <c r="I96" s="23">
        <v>1568</v>
      </c>
      <c r="J96" s="23"/>
      <c r="K96" s="23"/>
      <c r="L96" s="23"/>
      <c r="M96" s="24"/>
      <c r="N96" s="24"/>
      <c r="O96" s="24"/>
      <c r="P96" s="24"/>
      <c r="Q96" s="24"/>
      <c r="R96" s="24"/>
      <c r="S96" s="24"/>
      <c r="T96" s="24">
        <v>1568</v>
      </c>
      <c r="U96" s="24"/>
      <c r="V96" s="24"/>
      <c r="W96" s="24"/>
      <c r="X96" s="24"/>
      <c r="Y96" s="25"/>
      <c r="Z96" s="25"/>
      <c r="AA96" s="24"/>
      <c r="AB96" s="24"/>
      <c r="AC96" s="24"/>
      <c r="AD96" s="24"/>
      <c r="AE96" s="24"/>
      <c r="AF96" s="24"/>
      <c r="AG96" s="24"/>
      <c r="AH96" s="24"/>
      <c r="AI96" s="26"/>
    </row>
    <row r="97" spans="1:35" ht="15">
      <c r="A97" s="27"/>
      <c r="B97" s="27"/>
      <c r="C97" s="27"/>
      <c r="D97" s="23">
        <v>0</v>
      </c>
      <c r="E97" s="53" t="s">
        <v>79</v>
      </c>
      <c r="F97" s="27"/>
      <c r="G97" s="27"/>
      <c r="H97" s="29"/>
      <c r="I97" s="23">
        <v>728.83</v>
      </c>
      <c r="J97" s="23"/>
      <c r="K97" s="23"/>
      <c r="L97" s="23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>
        <v>728.83</v>
      </c>
      <c r="X97" s="24"/>
      <c r="Y97" s="25"/>
      <c r="Z97" s="25"/>
      <c r="AA97" s="24"/>
      <c r="AB97" s="24"/>
      <c r="AC97" s="24"/>
      <c r="AD97" s="24"/>
      <c r="AE97" s="24"/>
      <c r="AF97" s="24"/>
      <c r="AG97" s="24"/>
      <c r="AH97" s="24"/>
      <c r="AI97" s="26"/>
    </row>
    <row r="98" spans="1:35" ht="15">
      <c r="A98" s="27"/>
      <c r="B98" s="27"/>
      <c r="C98" s="27"/>
      <c r="D98" s="23">
        <v>0</v>
      </c>
      <c r="E98" s="53" t="s">
        <v>11</v>
      </c>
      <c r="F98" s="27" t="s">
        <v>80</v>
      </c>
      <c r="G98" s="27"/>
      <c r="H98" s="29"/>
      <c r="I98" s="23">
        <v>600</v>
      </c>
      <c r="J98" s="23"/>
      <c r="K98" s="23"/>
      <c r="L98" s="23"/>
      <c r="M98" s="24"/>
      <c r="N98" s="24"/>
      <c r="O98" s="24"/>
      <c r="P98" s="24"/>
      <c r="Q98" s="24"/>
      <c r="R98" s="24"/>
      <c r="S98" s="24">
        <v>600</v>
      </c>
      <c r="T98" s="24"/>
      <c r="U98" s="24"/>
      <c r="V98" s="24"/>
      <c r="W98" s="24"/>
      <c r="X98" s="24"/>
      <c r="Y98" s="25"/>
      <c r="Z98" s="25"/>
      <c r="AA98" s="24"/>
      <c r="AB98" s="24"/>
      <c r="AC98" s="24"/>
      <c r="AD98" s="24"/>
      <c r="AE98" s="24"/>
      <c r="AF98" s="24"/>
      <c r="AG98" s="24"/>
      <c r="AH98" s="24"/>
      <c r="AI98" s="26"/>
    </row>
    <row r="99" spans="1:35" ht="15">
      <c r="A99" s="27"/>
      <c r="B99" s="27"/>
      <c r="C99" s="27"/>
      <c r="D99" s="67">
        <v>1633</v>
      </c>
      <c r="E99" s="68" t="s">
        <v>24</v>
      </c>
      <c r="F99" s="69"/>
      <c r="G99" s="69"/>
      <c r="H99" s="70"/>
      <c r="I99" s="67"/>
      <c r="J99" s="23">
        <f t="shared" si="1"/>
        <v>0</v>
      </c>
      <c r="K99" s="67"/>
      <c r="L99" s="67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5"/>
      <c r="Z99" s="25"/>
      <c r="AA99" s="24"/>
      <c r="AB99" s="24"/>
      <c r="AC99" s="24"/>
      <c r="AD99" s="24"/>
      <c r="AE99" s="24"/>
      <c r="AF99" s="24"/>
      <c r="AG99" s="24"/>
      <c r="AH99" s="24"/>
      <c r="AI99" s="26"/>
    </row>
    <row r="100" spans="1:35" ht="15">
      <c r="A100" s="27"/>
      <c r="B100" s="27"/>
      <c r="C100" s="27"/>
      <c r="D100" s="30">
        <f>SUM(D87:D99)</f>
        <v>21283.42</v>
      </c>
      <c r="E100" s="50" t="s">
        <v>81</v>
      </c>
      <c r="F100" s="27"/>
      <c r="G100" s="27"/>
      <c r="H100" s="29"/>
      <c r="I100" s="31">
        <f>SUM(I87:I99)</f>
        <v>8004.59</v>
      </c>
      <c r="J100" s="23">
        <f t="shared" si="1"/>
        <v>37.60951012572228</v>
      </c>
      <c r="K100" s="31">
        <f>I100</f>
        <v>8004.59</v>
      </c>
      <c r="L100" s="31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5"/>
      <c r="Z100" s="25"/>
      <c r="AA100" s="24"/>
      <c r="AB100" s="24"/>
      <c r="AC100" s="24"/>
      <c r="AD100" s="24"/>
      <c r="AE100" s="24"/>
      <c r="AF100" s="24"/>
      <c r="AG100" s="24"/>
      <c r="AH100" s="24"/>
      <c r="AI100" s="26"/>
    </row>
    <row r="101" spans="1:35" ht="15">
      <c r="A101" s="27"/>
      <c r="B101" s="27"/>
      <c r="C101" s="27"/>
      <c r="D101" s="23">
        <v>0</v>
      </c>
      <c r="E101" s="27" t="s">
        <v>23</v>
      </c>
      <c r="F101" s="27"/>
      <c r="G101" s="27"/>
      <c r="H101" s="29"/>
      <c r="I101" s="23">
        <v>110</v>
      </c>
      <c r="J101" s="23"/>
      <c r="K101" s="23"/>
      <c r="L101" s="31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5"/>
      <c r="Z101" s="25"/>
      <c r="AA101" s="24"/>
      <c r="AB101" s="24"/>
      <c r="AC101" s="24"/>
      <c r="AD101" s="24"/>
      <c r="AE101" s="24">
        <v>110</v>
      </c>
      <c r="AF101" s="24"/>
      <c r="AG101" s="24"/>
      <c r="AH101" s="24"/>
      <c r="AI101" s="26"/>
    </row>
    <row r="102" spans="1:35" ht="15">
      <c r="A102" s="27"/>
      <c r="B102" s="27"/>
      <c r="C102" s="27">
        <v>4300</v>
      </c>
      <c r="D102" s="66">
        <v>0</v>
      </c>
      <c r="E102" s="71" t="s">
        <v>82</v>
      </c>
      <c r="F102" s="27"/>
      <c r="G102" s="27"/>
      <c r="H102" s="29"/>
      <c r="I102" s="23">
        <v>50</v>
      </c>
      <c r="J102" s="23"/>
      <c r="K102" s="31"/>
      <c r="L102" s="31"/>
      <c r="M102" s="24"/>
      <c r="N102" s="24"/>
      <c r="O102" s="24"/>
      <c r="P102" s="24"/>
      <c r="Q102" s="24"/>
      <c r="R102" s="24"/>
      <c r="S102" s="24"/>
      <c r="T102" s="24">
        <v>50</v>
      </c>
      <c r="U102" s="24"/>
      <c r="V102" s="24"/>
      <c r="W102" s="24"/>
      <c r="X102" s="24"/>
      <c r="Y102" s="25"/>
      <c r="Z102" s="25"/>
      <c r="AA102" s="24"/>
      <c r="AB102" s="24"/>
      <c r="AC102" s="24"/>
      <c r="AD102" s="24"/>
      <c r="AE102" s="24"/>
      <c r="AF102" s="24"/>
      <c r="AG102" s="24"/>
      <c r="AH102" s="24"/>
      <c r="AI102" s="26"/>
    </row>
    <row r="103" spans="1:35" ht="15">
      <c r="A103" s="27"/>
      <c r="B103" s="27"/>
      <c r="C103" s="27"/>
      <c r="D103" s="30">
        <f>D101+D102</f>
        <v>0</v>
      </c>
      <c r="E103" s="50" t="s">
        <v>83</v>
      </c>
      <c r="F103" s="27"/>
      <c r="G103" s="27"/>
      <c r="H103" s="29"/>
      <c r="I103" s="31">
        <f>I101+I102</f>
        <v>160</v>
      </c>
      <c r="J103" s="23"/>
      <c r="K103" s="31">
        <f>I103</f>
        <v>160</v>
      </c>
      <c r="L103" s="31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5"/>
      <c r="Z103" s="25"/>
      <c r="AA103" s="24"/>
      <c r="AB103" s="24"/>
      <c r="AC103" s="24"/>
      <c r="AD103" s="24"/>
      <c r="AE103" s="24"/>
      <c r="AF103" s="24"/>
      <c r="AG103" s="24"/>
      <c r="AH103" s="24"/>
      <c r="AI103" s="26"/>
    </row>
    <row r="104" spans="1:35" ht="15">
      <c r="A104" s="27"/>
      <c r="B104" s="27"/>
      <c r="C104" s="28">
        <v>6050</v>
      </c>
      <c r="D104" s="66">
        <v>8000</v>
      </c>
      <c r="E104" s="71" t="s">
        <v>11</v>
      </c>
      <c r="F104" s="27"/>
      <c r="G104" s="27"/>
      <c r="H104" s="29"/>
      <c r="I104" s="23">
        <v>0</v>
      </c>
      <c r="J104" s="23">
        <f t="shared" si="1"/>
        <v>0</v>
      </c>
      <c r="K104" s="23"/>
      <c r="L104" s="23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5"/>
      <c r="Z104" s="25"/>
      <c r="AA104" s="24"/>
      <c r="AB104" s="24"/>
      <c r="AC104" s="24"/>
      <c r="AD104" s="24"/>
      <c r="AE104" s="24"/>
      <c r="AF104" s="24"/>
      <c r="AG104" s="24"/>
      <c r="AH104" s="24"/>
      <c r="AI104" s="26"/>
    </row>
    <row r="105" spans="1:35" ht="15">
      <c r="A105" s="27"/>
      <c r="B105" s="27"/>
      <c r="C105" s="72"/>
      <c r="D105" s="66">
        <v>0</v>
      </c>
      <c r="E105" s="71" t="s">
        <v>14</v>
      </c>
      <c r="F105" s="27" t="s">
        <v>84</v>
      </c>
      <c r="G105" s="27"/>
      <c r="H105" s="29"/>
      <c r="I105" s="23">
        <v>25220</v>
      </c>
      <c r="J105" s="23"/>
      <c r="K105" s="23"/>
      <c r="L105" s="23"/>
      <c r="M105" s="24"/>
      <c r="N105" s="24"/>
      <c r="O105" s="24"/>
      <c r="P105" s="24"/>
      <c r="Q105" s="24"/>
      <c r="R105" s="24"/>
      <c r="S105" s="24"/>
      <c r="T105" s="24"/>
      <c r="U105" s="24"/>
      <c r="V105" s="24">
        <v>25220</v>
      </c>
      <c r="W105" s="24"/>
      <c r="X105" s="24"/>
      <c r="Y105" s="25"/>
      <c r="Z105" s="25"/>
      <c r="AA105" s="24"/>
      <c r="AB105" s="24"/>
      <c r="AC105" s="24"/>
      <c r="AD105" s="24"/>
      <c r="AE105" s="24"/>
      <c r="AF105" s="24"/>
      <c r="AG105" s="24"/>
      <c r="AH105" s="24"/>
      <c r="AI105" s="26"/>
    </row>
    <row r="106" spans="1:35" ht="15">
      <c r="A106" s="27"/>
      <c r="B106" s="27"/>
      <c r="C106" s="73"/>
      <c r="D106" s="66">
        <v>9840.29</v>
      </c>
      <c r="E106" s="71" t="s">
        <v>85</v>
      </c>
      <c r="F106" s="27"/>
      <c r="G106" s="27"/>
      <c r="H106" s="29"/>
      <c r="I106" s="23">
        <v>4600</v>
      </c>
      <c r="J106" s="23">
        <f t="shared" si="1"/>
        <v>46.74658978546364</v>
      </c>
      <c r="K106" s="23"/>
      <c r="L106" s="23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5"/>
      <c r="Z106" s="25"/>
      <c r="AA106" s="24"/>
      <c r="AB106" s="24">
        <v>4600</v>
      </c>
      <c r="AC106" s="24"/>
      <c r="AD106" s="24"/>
      <c r="AE106" s="24"/>
      <c r="AF106" s="24"/>
      <c r="AG106" s="24"/>
      <c r="AH106" s="24"/>
      <c r="AI106" s="26"/>
    </row>
    <row r="107" spans="1:35" ht="15">
      <c r="A107" s="27"/>
      <c r="B107" s="27"/>
      <c r="C107" s="28"/>
      <c r="D107" s="30">
        <f>SUM(D104:D106)</f>
        <v>17840.29</v>
      </c>
      <c r="E107" s="50" t="s">
        <v>86</v>
      </c>
      <c r="F107" s="27"/>
      <c r="G107" s="27"/>
      <c r="H107" s="29"/>
      <c r="I107" s="31">
        <f>I106+I105+I104</f>
        <v>29820</v>
      </c>
      <c r="J107" s="23">
        <f t="shared" si="1"/>
        <v>167.14974924734966</v>
      </c>
      <c r="K107" s="23"/>
      <c r="L107" s="23">
        <f>I107</f>
        <v>29820</v>
      </c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  <c r="Z107" s="25"/>
      <c r="AA107" s="24"/>
      <c r="AB107" s="24"/>
      <c r="AC107" s="24"/>
      <c r="AD107" s="24"/>
      <c r="AE107" s="24"/>
      <c r="AF107" s="24"/>
      <c r="AG107" s="24"/>
      <c r="AH107" s="24"/>
      <c r="AI107" s="26"/>
    </row>
    <row r="108" spans="1:35" ht="15">
      <c r="A108" s="27"/>
      <c r="B108" s="27"/>
      <c r="C108" s="28">
        <v>6060</v>
      </c>
      <c r="D108" s="23">
        <v>1300</v>
      </c>
      <c r="E108" s="27" t="s">
        <v>8</v>
      </c>
      <c r="F108" s="27"/>
      <c r="G108" s="27"/>
      <c r="H108" s="29"/>
      <c r="I108" s="23"/>
      <c r="J108" s="23">
        <f t="shared" si="1"/>
        <v>0</v>
      </c>
      <c r="K108" s="23"/>
      <c r="L108" s="23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5"/>
      <c r="Z108" s="25"/>
      <c r="AA108" s="24"/>
      <c r="AB108" s="24"/>
      <c r="AC108" s="24"/>
      <c r="AD108" s="24"/>
      <c r="AE108" s="24"/>
      <c r="AF108" s="24"/>
      <c r="AG108" s="24"/>
      <c r="AH108" s="24"/>
      <c r="AI108" s="26"/>
    </row>
    <row r="109" spans="1:35" ht="15">
      <c r="A109" s="27"/>
      <c r="B109" s="27"/>
      <c r="C109" s="27"/>
      <c r="D109" s="23">
        <v>8100</v>
      </c>
      <c r="E109" s="27" t="s">
        <v>16</v>
      </c>
      <c r="F109" s="27"/>
      <c r="G109" s="27"/>
      <c r="H109" s="29"/>
      <c r="I109" s="23"/>
      <c r="J109" s="23">
        <f t="shared" si="1"/>
        <v>0</v>
      </c>
      <c r="K109" s="23"/>
      <c r="L109" s="23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  <c r="Z109" s="25"/>
      <c r="AA109" s="24"/>
      <c r="AB109" s="24"/>
      <c r="AC109" s="24"/>
      <c r="AD109" s="24"/>
      <c r="AE109" s="24"/>
      <c r="AF109" s="24"/>
      <c r="AG109" s="24"/>
      <c r="AH109" s="24"/>
      <c r="AI109" s="26"/>
    </row>
    <row r="110" spans="1:35" ht="15">
      <c r="A110" s="27"/>
      <c r="B110" s="27"/>
      <c r="C110" s="27"/>
      <c r="D110" s="23">
        <v>4000</v>
      </c>
      <c r="E110" s="27" t="s">
        <v>45</v>
      </c>
      <c r="F110" s="27"/>
      <c r="G110" s="27"/>
      <c r="H110" s="29"/>
      <c r="I110" s="23">
        <v>0</v>
      </c>
      <c r="J110" s="23">
        <f t="shared" si="1"/>
        <v>0</v>
      </c>
      <c r="K110" s="23"/>
      <c r="L110" s="23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5"/>
      <c r="Z110" s="25"/>
      <c r="AA110" s="24"/>
      <c r="AB110" s="24"/>
      <c r="AC110" s="24"/>
      <c r="AD110" s="24"/>
      <c r="AE110" s="24"/>
      <c r="AF110" s="24"/>
      <c r="AG110" s="24"/>
      <c r="AH110" s="24"/>
      <c r="AI110" s="26"/>
    </row>
    <row r="111" spans="1:35" ht="15">
      <c r="A111" s="27"/>
      <c r="B111" s="27"/>
      <c r="C111" s="27"/>
      <c r="D111" s="23">
        <v>7053</v>
      </c>
      <c r="E111" s="27" t="s">
        <v>78</v>
      </c>
      <c r="F111" s="27"/>
      <c r="G111" s="27"/>
      <c r="H111" s="29"/>
      <c r="I111" s="23">
        <v>6800</v>
      </c>
      <c r="J111" s="23">
        <f t="shared" si="1"/>
        <v>96.41287395434567</v>
      </c>
      <c r="K111" s="23"/>
      <c r="L111" s="23"/>
      <c r="M111" s="24"/>
      <c r="N111" s="24"/>
      <c r="O111" s="24"/>
      <c r="P111" s="24"/>
      <c r="Q111" s="24"/>
      <c r="R111" s="24">
        <v>6800</v>
      </c>
      <c r="S111" s="24"/>
      <c r="T111" s="24"/>
      <c r="U111" s="24"/>
      <c r="V111" s="24"/>
      <c r="W111" s="24"/>
      <c r="X111" s="24"/>
      <c r="Y111" s="25"/>
      <c r="Z111" s="25"/>
      <c r="AA111" s="24"/>
      <c r="AB111" s="24"/>
      <c r="AC111" s="24"/>
      <c r="AD111" s="24"/>
      <c r="AE111" s="24"/>
      <c r="AF111" s="24"/>
      <c r="AG111" s="24"/>
      <c r="AH111" s="24"/>
      <c r="AI111" s="26"/>
    </row>
    <row r="112" spans="1:35" ht="15">
      <c r="A112" s="27"/>
      <c r="B112" s="27"/>
      <c r="C112" s="27"/>
      <c r="D112" s="23">
        <v>4647</v>
      </c>
      <c r="E112" s="27" t="s">
        <v>14</v>
      </c>
      <c r="F112" s="27"/>
      <c r="G112" s="27"/>
      <c r="H112" s="29"/>
      <c r="I112" s="23"/>
      <c r="J112" s="23">
        <f t="shared" si="1"/>
        <v>0</v>
      </c>
      <c r="K112" s="23"/>
      <c r="L112" s="23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5"/>
      <c r="Z112" s="25"/>
      <c r="AA112" s="24"/>
      <c r="AB112" s="24"/>
      <c r="AC112" s="24"/>
      <c r="AD112" s="24"/>
      <c r="AE112" s="24"/>
      <c r="AF112" s="24"/>
      <c r="AG112" s="24"/>
      <c r="AH112" s="24"/>
      <c r="AI112" s="26"/>
    </row>
    <row r="113" spans="1:35" ht="15">
      <c r="A113" s="27"/>
      <c r="B113" s="27"/>
      <c r="C113" s="27"/>
      <c r="D113" s="23">
        <v>3050</v>
      </c>
      <c r="E113" s="27" t="s">
        <v>25</v>
      </c>
      <c r="F113" s="27"/>
      <c r="G113" s="27"/>
      <c r="H113" s="29"/>
      <c r="I113" s="23">
        <v>1500</v>
      </c>
      <c r="J113" s="23">
        <f t="shared" si="1"/>
        <v>49.18032786885246</v>
      </c>
      <c r="K113" s="23"/>
      <c r="L113" s="23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5"/>
      <c r="Z113" s="25"/>
      <c r="AA113" s="24"/>
      <c r="AB113" s="24"/>
      <c r="AC113" s="24"/>
      <c r="AD113" s="24"/>
      <c r="AE113" s="24"/>
      <c r="AF113" s="24"/>
      <c r="AG113" s="24">
        <v>1500</v>
      </c>
      <c r="AH113" s="24"/>
      <c r="AI113" s="26"/>
    </row>
    <row r="114" spans="1:35" ht="15">
      <c r="A114" s="27"/>
      <c r="B114" s="27"/>
      <c r="C114" s="27"/>
      <c r="D114" s="23">
        <v>4500</v>
      </c>
      <c r="E114" s="27" t="s">
        <v>11</v>
      </c>
      <c r="F114" s="27"/>
      <c r="G114" s="27"/>
      <c r="H114" s="29"/>
      <c r="I114" s="23">
        <v>4460</v>
      </c>
      <c r="J114" s="23">
        <f t="shared" si="1"/>
        <v>99.11111111111111</v>
      </c>
      <c r="K114" s="23"/>
      <c r="L114" s="23"/>
      <c r="M114" s="24"/>
      <c r="N114" s="24"/>
      <c r="O114" s="24"/>
      <c r="P114" s="24"/>
      <c r="Q114" s="24"/>
      <c r="R114" s="24"/>
      <c r="S114" s="24">
        <v>4460</v>
      </c>
      <c r="T114" s="24"/>
      <c r="U114" s="24"/>
      <c r="V114" s="24"/>
      <c r="W114" s="24"/>
      <c r="X114" s="24"/>
      <c r="Y114" s="25"/>
      <c r="Z114" s="25"/>
      <c r="AA114" s="24"/>
      <c r="AB114" s="24"/>
      <c r="AC114" s="24"/>
      <c r="AD114" s="24"/>
      <c r="AE114" s="24"/>
      <c r="AF114" s="24"/>
      <c r="AG114" s="24"/>
      <c r="AH114" s="24"/>
      <c r="AI114" s="26"/>
    </row>
    <row r="115" spans="1:35" ht="15">
      <c r="A115" s="27"/>
      <c r="B115" s="27"/>
      <c r="C115" s="27"/>
      <c r="D115" s="23">
        <v>470</v>
      </c>
      <c r="E115" s="27" t="s">
        <v>19</v>
      </c>
      <c r="F115" s="27"/>
      <c r="G115" s="27"/>
      <c r="H115" s="29"/>
      <c r="I115" s="23"/>
      <c r="J115" s="23">
        <f t="shared" si="1"/>
        <v>0</v>
      </c>
      <c r="K115" s="23"/>
      <c r="L115" s="23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5"/>
      <c r="Z115" s="25"/>
      <c r="AA115" s="24"/>
      <c r="AB115" s="24"/>
      <c r="AC115" s="24"/>
      <c r="AD115" s="24"/>
      <c r="AE115" s="24"/>
      <c r="AF115" s="24"/>
      <c r="AG115" s="24"/>
      <c r="AH115" s="24"/>
      <c r="AI115" s="26"/>
    </row>
    <row r="116" spans="1:35" ht="15">
      <c r="A116" s="27"/>
      <c r="B116" s="27"/>
      <c r="C116" s="27"/>
      <c r="D116" s="23">
        <v>0</v>
      </c>
      <c r="E116" s="27" t="s">
        <v>85</v>
      </c>
      <c r="F116" s="27" t="s">
        <v>87</v>
      </c>
      <c r="G116" s="27"/>
      <c r="H116" s="29"/>
      <c r="I116" s="23">
        <v>6248.69</v>
      </c>
      <c r="J116" s="23"/>
      <c r="K116" s="23"/>
      <c r="L116" s="23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5"/>
      <c r="Z116" s="25"/>
      <c r="AA116" s="24"/>
      <c r="AB116" s="24">
        <v>6248.69</v>
      </c>
      <c r="AC116" s="24"/>
      <c r="AD116" s="24"/>
      <c r="AE116" s="24"/>
      <c r="AF116" s="24"/>
      <c r="AG116" s="24"/>
      <c r="AH116" s="24"/>
      <c r="AI116" s="26"/>
    </row>
    <row r="117" spans="1:35" ht="15">
      <c r="A117" s="27"/>
      <c r="B117" s="27"/>
      <c r="C117" s="27"/>
      <c r="D117" s="23">
        <v>0</v>
      </c>
      <c r="E117" s="27" t="s">
        <v>24</v>
      </c>
      <c r="F117" s="27"/>
      <c r="G117" s="27"/>
      <c r="H117" s="29"/>
      <c r="I117" s="23">
        <v>1000</v>
      </c>
      <c r="J117" s="23"/>
      <c r="K117" s="23"/>
      <c r="L117" s="23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5"/>
      <c r="Z117" s="25"/>
      <c r="AA117" s="24"/>
      <c r="AB117" s="24"/>
      <c r="AC117" s="24"/>
      <c r="AD117" s="24"/>
      <c r="AE117" s="24"/>
      <c r="AF117" s="24">
        <v>1000</v>
      </c>
      <c r="AG117" s="24"/>
      <c r="AH117" s="24"/>
      <c r="AI117" s="26"/>
    </row>
    <row r="118" spans="1:35" ht="15">
      <c r="A118" s="27"/>
      <c r="B118" s="27"/>
      <c r="C118" s="27"/>
      <c r="D118" s="23">
        <v>0</v>
      </c>
      <c r="E118" s="27" t="s">
        <v>12</v>
      </c>
      <c r="F118" s="27"/>
      <c r="G118" s="27"/>
      <c r="H118" s="29"/>
      <c r="I118" s="23">
        <v>4690</v>
      </c>
      <c r="J118" s="23"/>
      <c r="K118" s="23"/>
      <c r="L118" s="23"/>
      <c r="M118" s="24"/>
      <c r="N118" s="24"/>
      <c r="O118" s="24"/>
      <c r="P118" s="24"/>
      <c r="Q118" s="24"/>
      <c r="R118" s="24"/>
      <c r="S118" s="24"/>
      <c r="T118" s="24">
        <v>4690</v>
      </c>
      <c r="U118" s="24"/>
      <c r="V118" s="24"/>
      <c r="W118" s="24"/>
      <c r="X118" s="24"/>
      <c r="Y118" s="25"/>
      <c r="Z118" s="25"/>
      <c r="AA118" s="24"/>
      <c r="AB118" s="24"/>
      <c r="AC118" s="24"/>
      <c r="AD118" s="24"/>
      <c r="AE118" s="24"/>
      <c r="AF118" s="24"/>
      <c r="AG118" s="24"/>
      <c r="AH118" s="24"/>
      <c r="AI118" s="26"/>
    </row>
    <row r="119" spans="1:35" ht="15">
      <c r="A119" s="27"/>
      <c r="B119" s="27"/>
      <c r="C119" s="27"/>
      <c r="D119" s="23">
        <v>2400</v>
      </c>
      <c r="E119" s="27" t="s">
        <v>88</v>
      </c>
      <c r="F119" s="27"/>
      <c r="G119" s="27"/>
      <c r="H119" s="29"/>
      <c r="I119" s="23"/>
      <c r="J119" s="23">
        <f t="shared" si="1"/>
        <v>0</v>
      </c>
      <c r="K119" s="23"/>
      <c r="L119" s="23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5"/>
      <c r="Z119" s="25"/>
      <c r="AA119" s="24"/>
      <c r="AB119" s="24"/>
      <c r="AC119" s="24"/>
      <c r="AD119" s="24"/>
      <c r="AE119" s="24"/>
      <c r="AF119" s="24"/>
      <c r="AG119" s="24"/>
      <c r="AH119" s="24"/>
      <c r="AI119" s="26"/>
    </row>
    <row r="120" spans="1:35" ht="15">
      <c r="A120" s="27"/>
      <c r="B120" s="27"/>
      <c r="C120" s="27"/>
      <c r="D120" s="30">
        <f>SUM(D108:D119)</f>
        <v>35520</v>
      </c>
      <c r="E120" s="50" t="s">
        <v>51</v>
      </c>
      <c r="F120" s="50"/>
      <c r="G120" s="27"/>
      <c r="H120" s="29"/>
      <c r="I120" s="31">
        <f>I108+I109+I110+I111+I112+I113+I114+I115+I116+I117+I118+I119</f>
        <v>24698.69</v>
      </c>
      <c r="J120" s="23">
        <f t="shared" si="1"/>
        <v>69.53460022522522</v>
      </c>
      <c r="K120" s="31"/>
      <c r="L120" s="31">
        <f>I120</f>
        <v>24698.69</v>
      </c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5"/>
      <c r="Z120" s="25"/>
      <c r="AA120" s="24"/>
      <c r="AB120" s="24"/>
      <c r="AC120" s="24"/>
      <c r="AD120" s="24"/>
      <c r="AE120" s="24"/>
      <c r="AF120" s="24"/>
      <c r="AG120" s="24"/>
      <c r="AH120" s="24"/>
      <c r="AI120" s="26"/>
    </row>
    <row r="121" spans="1:35" ht="15">
      <c r="A121" s="27"/>
      <c r="B121" s="27"/>
      <c r="C121" s="27"/>
      <c r="D121" s="44">
        <f>D120+D107+D100</f>
        <v>74643.70999999999</v>
      </c>
      <c r="E121" s="84" t="s">
        <v>89</v>
      </c>
      <c r="F121" s="95"/>
      <c r="G121" s="95"/>
      <c r="H121" s="95"/>
      <c r="I121" s="44">
        <f>I120+I107+I100+I103</f>
        <v>62683.28</v>
      </c>
      <c r="J121" s="23">
        <f t="shared" si="1"/>
        <v>83.97664049656697</v>
      </c>
      <c r="K121" s="44"/>
      <c r="L121" s="4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5"/>
      <c r="Z121" s="25"/>
      <c r="AA121" s="24"/>
      <c r="AB121" s="24"/>
      <c r="AC121" s="24"/>
      <c r="AD121" s="24"/>
      <c r="AE121" s="24"/>
      <c r="AF121" s="24"/>
      <c r="AG121" s="24"/>
      <c r="AH121" s="24"/>
      <c r="AI121" s="26"/>
    </row>
    <row r="122" spans="1:35" ht="15">
      <c r="A122" s="27">
        <v>926</v>
      </c>
      <c r="B122" s="27">
        <v>92601</v>
      </c>
      <c r="C122" s="27">
        <v>4210</v>
      </c>
      <c r="D122" s="23">
        <v>600</v>
      </c>
      <c r="E122" s="27" t="s">
        <v>90</v>
      </c>
      <c r="F122" s="27" t="s">
        <v>91</v>
      </c>
      <c r="G122" s="27"/>
      <c r="H122" s="29"/>
      <c r="I122" s="23">
        <v>633</v>
      </c>
      <c r="J122" s="23">
        <f t="shared" si="1"/>
        <v>105.5</v>
      </c>
      <c r="K122" s="23"/>
      <c r="L122" s="23"/>
      <c r="M122" s="24"/>
      <c r="N122" s="24">
        <v>633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5"/>
      <c r="Z122" s="25"/>
      <c r="AA122" s="24"/>
      <c r="AB122" s="24"/>
      <c r="AC122" s="24"/>
      <c r="AD122" s="24"/>
      <c r="AE122" s="24"/>
      <c r="AF122" s="24"/>
      <c r="AG122" s="24"/>
      <c r="AH122" s="24"/>
      <c r="AI122" s="26"/>
    </row>
    <row r="123" spans="1:35" ht="15">
      <c r="A123" s="27"/>
      <c r="B123" s="27"/>
      <c r="C123" s="27"/>
      <c r="D123" s="23">
        <v>400</v>
      </c>
      <c r="E123" s="27" t="s">
        <v>15</v>
      </c>
      <c r="F123" s="27"/>
      <c r="G123" s="27"/>
      <c r="H123" s="29"/>
      <c r="I123" s="23"/>
      <c r="J123" s="23">
        <f t="shared" si="1"/>
        <v>0</v>
      </c>
      <c r="K123" s="23"/>
      <c r="L123" s="23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5"/>
      <c r="Z123" s="25"/>
      <c r="AA123" s="24"/>
      <c r="AB123" s="24"/>
      <c r="AC123" s="24"/>
      <c r="AD123" s="24"/>
      <c r="AE123" s="24"/>
      <c r="AF123" s="24"/>
      <c r="AG123" s="24"/>
      <c r="AH123" s="24"/>
      <c r="AI123" s="26"/>
    </row>
    <row r="124" spans="1:35" ht="15">
      <c r="A124" s="27"/>
      <c r="B124" s="27"/>
      <c r="C124" s="27"/>
      <c r="D124" s="30">
        <f>SUM(D122:D123)</f>
        <v>1000</v>
      </c>
      <c r="E124" s="50" t="s">
        <v>81</v>
      </c>
      <c r="F124" s="27"/>
      <c r="G124" s="27"/>
      <c r="H124" s="29"/>
      <c r="I124" s="31">
        <f>SUM(I122:I123)</f>
        <v>633</v>
      </c>
      <c r="J124" s="23">
        <f t="shared" si="1"/>
        <v>63.3</v>
      </c>
      <c r="K124" s="31">
        <f>I124</f>
        <v>633</v>
      </c>
      <c r="L124" s="31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5"/>
      <c r="Z124" s="25"/>
      <c r="AA124" s="24"/>
      <c r="AB124" s="24"/>
      <c r="AC124" s="24"/>
      <c r="AD124" s="24"/>
      <c r="AE124" s="24"/>
      <c r="AF124" s="24"/>
      <c r="AG124" s="24"/>
      <c r="AH124" s="24"/>
      <c r="AI124" s="26"/>
    </row>
    <row r="125" spans="1:35" ht="15">
      <c r="A125" s="27"/>
      <c r="B125" s="27"/>
      <c r="C125" s="27">
        <v>6050</v>
      </c>
      <c r="D125" s="23">
        <v>6369</v>
      </c>
      <c r="E125" s="27" t="s">
        <v>90</v>
      </c>
      <c r="F125" s="27" t="s">
        <v>92</v>
      </c>
      <c r="G125" s="27"/>
      <c r="H125" s="29"/>
      <c r="I125" s="23">
        <v>221.4</v>
      </c>
      <c r="J125" s="23">
        <f t="shared" si="1"/>
        <v>3.4762129062647196</v>
      </c>
      <c r="K125" s="23"/>
      <c r="L125" s="31">
        <v>221.4</v>
      </c>
      <c r="M125" s="24"/>
      <c r="N125" s="24">
        <v>221.4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5"/>
      <c r="Z125" s="25"/>
      <c r="AA125" s="24"/>
      <c r="AB125" s="24"/>
      <c r="AC125" s="24"/>
      <c r="AD125" s="24"/>
      <c r="AE125" s="24"/>
      <c r="AF125" s="24"/>
      <c r="AG125" s="24"/>
      <c r="AH125" s="24"/>
      <c r="AI125" s="26"/>
    </row>
    <row r="126" spans="1:35" ht="15">
      <c r="A126" s="27"/>
      <c r="B126" s="27"/>
      <c r="C126" s="27"/>
      <c r="D126" s="31">
        <f>SUM(D125)</f>
        <v>6369</v>
      </c>
      <c r="E126" s="27" t="s">
        <v>93</v>
      </c>
      <c r="F126" s="27"/>
      <c r="G126" s="27"/>
      <c r="H126" s="29"/>
      <c r="I126" s="31">
        <f>SUM(I125)</f>
        <v>221.4</v>
      </c>
      <c r="J126" s="23">
        <f t="shared" si="1"/>
        <v>3.4762129062647196</v>
      </c>
      <c r="K126" s="31"/>
      <c r="L126" s="31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5"/>
      <c r="Z126" s="25"/>
      <c r="AA126" s="24"/>
      <c r="AB126" s="24"/>
      <c r="AC126" s="24"/>
      <c r="AD126" s="24"/>
      <c r="AE126" s="24"/>
      <c r="AF126" s="24"/>
      <c r="AG126" s="24"/>
      <c r="AH126" s="24"/>
      <c r="AI126" s="26"/>
    </row>
    <row r="127" spans="1:35" ht="15">
      <c r="A127" s="27"/>
      <c r="B127" s="27"/>
      <c r="C127" s="27">
        <v>6060</v>
      </c>
      <c r="D127" s="74">
        <v>1781</v>
      </c>
      <c r="E127" s="53" t="s">
        <v>90</v>
      </c>
      <c r="F127" s="27" t="s">
        <v>94</v>
      </c>
      <c r="G127" s="28"/>
      <c r="H127" s="45"/>
      <c r="I127" s="23">
        <v>3897.88</v>
      </c>
      <c r="J127" s="23">
        <f t="shared" si="1"/>
        <v>218.85906793935993</v>
      </c>
      <c r="K127" s="23"/>
      <c r="L127" s="31"/>
      <c r="M127" s="24"/>
      <c r="N127" s="24">
        <v>3897.88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5"/>
      <c r="Z127" s="25"/>
      <c r="AA127" s="24"/>
      <c r="AB127" s="24"/>
      <c r="AC127" s="24"/>
      <c r="AD127" s="24"/>
      <c r="AE127" s="24"/>
      <c r="AF127" s="24"/>
      <c r="AG127" s="24"/>
      <c r="AH127" s="24"/>
      <c r="AI127" s="26"/>
    </row>
    <row r="128" spans="1:35" ht="15">
      <c r="A128" s="27"/>
      <c r="B128" s="27"/>
      <c r="C128" s="27"/>
      <c r="D128" s="23">
        <v>7380</v>
      </c>
      <c r="E128" s="27" t="s">
        <v>9</v>
      </c>
      <c r="F128" s="27" t="s">
        <v>95</v>
      </c>
      <c r="G128" s="27"/>
      <c r="H128" s="29"/>
      <c r="I128" s="23">
        <v>9102</v>
      </c>
      <c r="J128" s="23">
        <f t="shared" si="1"/>
        <v>123.33333333333334</v>
      </c>
      <c r="K128" s="23"/>
      <c r="L128" s="31"/>
      <c r="M128" s="24"/>
      <c r="N128" s="24"/>
      <c r="O128" s="24"/>
      <c r="P128" s="24"/>
      <c r="Q128" s="24">
        <v>9102</v>
      </c>
      <c r="R128" s="24"/>
      <c r="S128" s="24"/>
      <c r="T128" s="24"/>
      <c r="U128" s="24"/>
      <c r="V128" s="24"/>
      <c r="W128" s="24"/>
      <c r="X128" s="24"/>
      <c r="Y128" s="25"/>
      <c r="Z128" s="25"/>
      <c r="AA128" s="24"/>
      <c r="AB128" s="24"/>
      <c r="AC128" s="24"/>
      <c r="AD128" s="24"/>
      <c r="AE128" s="24"/>
      <c r="AF128" s="24"/>
      <c r="AG128" s="24"/>
      <c r="AH128" s="24"/>
      <c r="AI128" s="26"/>
    </row>
    <row r="129" spans="1:35" ht="15">
      <c r="A129" s="27"/>
      <c r="B129" s="27"/>
      <c r="C129" s="27"/>
      <c r="D129" s="23">
        <v>7309.56</v>
      </c>
      <c r="E129" s="27" t="s">
        <v>15</v>
      </c>
      <c r="F129" s="27"/>
      <c r="G129" s="27"/>
      <c r="H129" s="29"/>
      <c r="I129" s="23"/>
      <c r="J129" s="23">
        <f t="shared" si="1"/>
        <v>0</v>
      </c>
      <c r="K129" s="23"/>
      <c r="L129" s="23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5"/>
      <c r="Z129" s="25"/>
      <c r="AA129" s="24"/>
      <c r="AB129" s="24"/>
      <c r="AC129" s="24"/>
      <c r="AD129" s="24"/>
      <c r="AE129" s="24"/>
      <c r="AF129" s="24"/>
      <c r="AG129" s="24"/>
      <c r="AH129" s="24"/>
      <c r="AI129" s="26"/>
    </row>
    <row r="130" spans="1:35" ht="15">
      <c r="A130" s="27"/>
      <c r="B130" s="27"/>
      <c r="C130" s="27"/>
      <c r="D130" s="23">
        <v>3000</v>
      </c>
      <c r="E130" s="27" t="s">
        <v>96</v>
      </c>
      <c r="F130" s="27"/>
      <c r="G130" s="27"/>
      <c r="H130" s="29"/>
      <c r="I130" s="23"/>
      <c r="J130" s="23">
        <f t="shared" si="1"/>
        <v>0</v>
      </c>
      <c r="K130" s="23"/>
      <c r="L130" s="23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5"/>
      <c r="Z130" s="25"/>
      <c r="AA130" s="24"/>
      <c r="AB130" s="24"/>
      <c r="AC130" s="24"/>
      <c r="AD130" s="24"/>
      <c r="AE130" s="24"/>
      <c r="AF130" s="24"/>
      <c r="AG130" s="24"/>
      <c r="AH130" s="24"/>
      <c r="AI130" s="26"/>
    </row>
    <row r="131" spans="1:35" ht="15">
      <c r="A131" s="27"/>
      <c r="B131" s="27"/>
      <c r="C131" s="27"/>
      <c r="D131" s="23">
        <v>3373.74</v>
      </c>
      <c r="E131" s="27" t="s">
        <v>23</v>
      </c>
      <c r="F131" s="27"/>
      <c r="G131" s="27"/>
      <c r="H131" s="29"/>
      <c r="I131" s="23"/>
      <c r="J131" s="23">
        <f t="shared" si="1"/>
        <v>0</v>
      </c>
      <c r="K131" s="23"/>
      <c r="L131" s="23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5"/>
      <c r="Z131" s="25"/>
      <c r="AA131" s="24"/>
      <c r="AB131" s="24"/>
      <c r="AC131" s="24"/>
      <c r="AD131" s="24"/>
      <c r="AE131" s="24"/>
      <c r="AF131" s="24"/>
      <c r="AG131" s="24"/>
      <c r="AH131" s="24"/>
      <c r="AI131" s="26"/>
    </row>
    <row r="132" spans="1:35" ht="15">
      <c r="A132" s="27"/>
      <c r="B132" s="27"/>
      <c r="C132" s="28"/>
      <c r="D132" s="31">
        <f>SUM(D127:D131)</f>
        <v>22844.300000000003</v>
      </c>
      <c r="E132" s="55" t="s">
        <v>97</v>
      </c>
      <c r="F132" s="28"/>
      <c r="G132" s="27"/>
      <c r="H132" s="29"/>
      <c r="I132" s="31">
        <f>SUM(I127:I131)</f>
        <v>12999.880000000001</v>
      </c>
      <c r="J132" s="23">
        <f t="shared" si="1"/>
        <v>56.90644931120673</v>
      </c>
      <c r="K132" s="31"/>
      <c r="L132" s="31">
        <f>I132</f>
        <v>12999.880000000001</v>
      </c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5"/>
      <c r="Z132" s="25"/>
      <c r="AA132" s="24"/>
      <c r="AB132" s="24"/>
      <c r="AC132" s="24"/>
      <c r="AD132" s="24"/>
      <c r="AE132" s="24"/>
      <c r="AF132" s="24"/>
      <c r="AG132" s="24"/>
      <c r="AH132" s="24"/>
      <c r="AI132" s="26"/>
    </row>
    <row r="133" spans="1:35" ht="15">
      <c r="A133" s="27"/>
      <c r="B133" s="27"/>
      <c r="C133" s="27"/>
      <c r="D133" s="31">
        <f>D132+D126+D124</f>
        <v>30213.300000000003</v>
      </c>
      <c r="E133" s="28" t="s">
        <v>98</v>
      </c>
      <c r="F133" s="27"/>
      <c r="G133" s="27"/>
      <c r="H133" s="29"/>
      <c r="I133" s="31">
        <f>I132+I126+I124</f>
        <v>13854.28</v>
      </c>
      <c r="J133" s="23">
        <f t="shared" si="1"/>
        <v>45.85490495907431</v>
      </c>
      <c r="K133" s="31"/>
      <c r="L133" s="31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5"/>
      <c r="Z133" s="25"/>
      <c r="AA133" s="24"/>
      <c r="AB133" s="24"/>
      <c r="AC133" s="24"/>
      <c r="AD133" s="24"/>
      <c r="AE133" s="24"/>
      <c r="AF133" s="24"/>
      <c r="AG133" s="24"/>
      <c r="AH133" s="24"/>
      <c r="AI133" s="26"/>
    </row>
    <row r="134" spans="1:35" ht="15">
      <c r="A134" s="27"/>
      <c r="B134" s="27">
        <v>92695</v>
      </c>
      <c r="C134" s="27">
        <v>4210</v>
      </c>
      <c r="D134" s="23">
        <v>500</v>
      </c>
      <c r="E134" s="27" t="s">
        <v>99</v>
      </c>
      <c r="F134" s="27"/>
      <c r="G134" s="27"/>
      <c r="H134" s="29"/>
      <c r="I134" s="23">
        <v>700</v>
      </c>
      <c r="J134" s="23">
        <f t="shared" si="1"/>
        <v>140</v>
      </c>
      <c r="K134" s="23"/>
      <c r="L134" s="23"/>
      <c r="M134" s="24"/>
      <c r="N134" s="24"/>
      <c r="O134" s="24"/>
      <c r="P134" s="24">
        <v>700</v>
      </c>
      <c r="Q134" s="24"/>
      <c r="R134" s="24"/>
      <c r="S134" s="24"/>
      <c r="T134" s="24"/>
      <c r="U134" s="24"/>
      <c r="V134" s="24"/>
      <c r="W134" s="24"/>
      <c r="X134" s="24"/>
      <c r="Y134" s="25"/>
      <c r="Z134" s="25"/>
      <c r="AA134" s="24"/>
      <c r="AB134" s="24"/>
      <c r="AC134" s="24"/>
      <c r="AD134" s="24"/>
      <c r="AE134" s="24"/>
      <c r="AF134" s="24"/>
      <c r="AG134" s="24"/>
      <c r="AH134" s="24"/>
      <c r="AI134" s="26"/>
    </row>
    <row r="135" spans="1:35" ht="15">
      <c r="A135" s="27"/>
      <c r="B135" s="27"/>
      <c r="C135" s="27"/>
      <c r="D135" s="23">
        <v>773</v>
      </c>
      <c r="E135" s="27" t="s">
        <v>14</v>
      </c>
      <c r="F135" s="27"/>
      <c r="G135" s="27"/>
      <c r="H135" s="29"/>
      <c r="I135" s="23">
        <v>249.47</v>
      </c>
      <c r="J135" s="23">
        <f t="shared" si="1"/>
        <v>32.27296248382924</v>
      </c>
      <c r="K135" s="23"/>
      <c r="L135" s="23"/>
      <c r="M135" s="24"/>
      <c r="N135" s="24"/>
      <c r="O135" s="24"/>
      <c r="P135" s="24"/>
      <c r="Q135" s="24"/>
      <c r="R135" s="24"/>
      <c r="S135" s="24"/>
      <c r="T135" s="24"/>
      <c r="U135" s="24"/>
      <c r="V135" s="24">
        <v>249.47</v>
      </c>
      <c r="W135" s="24"/>
      <c r="X135" s="24"/>
      <c r="Y135" s="25"/>
      <c r="Z135" s="25"/>
      <c r="AA135" s="24"/>
      <c r="AB135" s="24"/>
      <c r="AC135" s="24"/>
      <c r="AD135" s="24"/>
      <c r="AE135" s="24"/>
      <c r="AF135" s="24"/>
      <c r="AG135" s="24"/>
      <c r="AH135" s="24"/>
      <c r="AI135" s="26"/>
    </row>
    <row r="136" spans="1:35" ht="15">
      <c r="A136" s="27"/>
      <c r="B136" s="27"/>
      <c r="C136" s="27"/>
      <c r="D136" s="23">
        <v>0</v>
      </c>
      <c r="E136" s="27" t="s">
        <v>26</v>
      </c>
      <c r="F136" s="27"/>
      <c r="G136" s="27"/>
      <c r="H136" s="29"/>
      <c r="I136" s="23">
        <v>273</v>
      </c>
      <c r="J136" s="23"/>
      <c r="K136" s="23"/>
      <c r="L136" s="23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5"/>
      <c r="Z136" s="25"/>
      <c r="AA136" s="24"/>
      <c r="AB136" s="24"/>
      <c r="AC136" s="24"/>
      <c r="AD136" s="24"/>
      <c r="AE136" s="24"/>
      <c r="AF136" s="24"/>
      <c r="AG136" s="24"/>
      <c r="AH136" s="24"/>
      <c r="AI136" s="26"/>
    </row>
    <row r="137" spans="1:35" ht="15">
      <c r="A137" s="27"/>
      <c r="B137" s="27"/>
      <c r="C137" s="27"/>
      <c r="D137" s="23">
        <v>740</v>
      </c>
      <c r="E137" s="27" t="s">
        <v>15</v>
      </c>
      <c r="F137" s="27"/>
      <c r="G137" s="27"/>
      <c r="H137" s="29"/>
      <c r="I137" s="23">
        <v>200</v>
      </c>
      <c r="J137" s="23">
        <f aca="true" t="shared" si="2" ref="J137:J181">I137/D137*100</f>
        <v>27.027027027027028</v>
      </c>
      <c r="K137" s="23"/>
      <c r="L137" s="23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>
        <v>200</v>
      </c>
      <c r="X137" s="24"/>
      <c r="Y137" s="25"/>
      <c r="Z137" s="25"/>
      <c r="AA137" s="24"/>
      <c r="AB137" s="24"/>
      <c r="AC137" s="24"/>
      <c r="AD137" s="24"/>
      <c r="AE137" s="24"/>
      <c r="AF137" s="24"/>
      <c r="AG137" s="24"/>
      <c r="AH137" s="24"/>
      <c r="AI137" s="26"/>
    </row>
    <row r="138" spans="1:35" ht="15">
      <c r="A138" s="27"/>
      <c r="B138" s="27"/>
      <c r="C138" s="27"/>
      <c r="D138" s="23">
        <v>0</v>
      </c>
      <c r="E138" s="27" t="s">
        <v>11</v>
      </c>
      <c r="F138" s="27" t="s">
        <v>91</v>
      </c>
      <c r="G138" s="27"/>
      <c r="H138" s="29"/>
      <c r="I138" s="23">
        <v>150</v>
      </c>
      <c r="J138" s="23"/>
      <c r="K138" s="23"/>
      <c r="L138" s="23"/>
      <c r="M138" s="24"/>
      <c r="N138" s="24"/>
      <c r="O138" s="24"/>
      <c r="P138" s="24"/>
      <c r="Q138" s="24"/>
      <c r="R138" s="24"/>
      <c r="S138" s="24">
        <v>150</v>
      </c>
      <c r="T138" s="24"/>
      <c r="U138" s="24"/>
      <c r="V138" s="24"/>
      <c r="W138" s="24"/>
      <c r="X138" s="24"/>
      <c r="Y138" s="25"/>
      <c r="Z138" s="25"/>
      <c r="AA138" s="24"/>
      <c r="AB138" s="24"/>
      <c r="AC138" s="24"/>
      <c r="AD138" s="24"/>
      <c r="AE138" s="24"/>
      <c r="AF138" s="24"/>
      <c r="AG138" s="24"/>
      <c r="AH138" s="24"/>
      <c r="AI138" s="26"/>
    </row>
    <row r="139" spans="1:35" ht="15">
      <c r="A139" s="27"/>
      <c r="B139" s="27"/>
      <c r="C139" s="27"/>
      <c r="D139" s="23">
        <v>0</v>
      </c>
      <c r="E139" s="27" t="s">
        <v>18</v>
      </c>
      <c r="F139" s="27" t="s">
        <v>100</v>
      </c>
      <c r="G139" s="27"/>
      <c r="H139" s="29"/>
      <c r="I139" s="23">
        <v>861.18</v>
      </c>
      <c r="J139" s="23"/>
      <c r="K139" s="23"/>
      <c r="L139" s="23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5"/>
      <c r="Z139" s="25">
        <v>861.18</v>
      </c>
      <c r="AA139" s="24"/>
      <c r="AB139" s="24"/>
      <c r="AC139" s="24"/>
      <c r="AD139" s="24"/>
      <c r="AE139" s="24"/>
      <c r="AF139" s="24"/>
      <c r="AG139" s="24"/>
      <c r="AH139" s="24"/>
      <c r="AI139" s="26"/>
    </row>
    <row r="140" spans="1:35" ht="15">
      <c r="A140" s="27"/>
      <c r="B140" s="27"/>
      <c r="C140" s="27"/>
      <c r="D140" s="23">
        <v>0</v>
      </c>
      <c r="E140" s="27" t="s">
        <v>13</v>
      </c>
      <c r="F140" s="27" t="s">
        <v>91</v>
      </c>
      <c r="G140" s="27"/>
      <c r="H140" s="29"/>
      <c r="I140" s="23">
        <v>150</v>
      </c>
      <c r="J140" s="23"/>
      <c r="K140" s="23"/>
      <c r="L140" s="23"/>
      <c r="M140" s="24"/>
      <c r="N140" s="24"/>
      <c r="O140" s="24"/>
      <c r="P140" s="24"/>
      <c r="Q140" s="24"/>
      <c r="R140" s="24"/>
      <c r="S140" s="24"/>
      <c r="T140" s="24"/>
      <c r="U140" s="24">
        <v>150</v>
      </c>
      <c r="V140" s="24"/>
      <c r="W140" s="24"/>
      <c r="X140" s="24"/>
      <c r="Y140" s="25"/>
      <c r="Z140" s="25"/>
      <c r="AA140" s="24"/>
      <c r="AB140" s="24"/>
      <c r="AC140" s="24"/>
      <c r="AD140" s="24"/>
      <c r="AE140" s="24"/>
      <c r="AF140" s="24"/>
      <c r="AG140" s="24"/>
      <c r="AH140" s="24"/>
      <c r="AI140" s="26"/>
    </row>
    <row r="141" spans="1:35" ht="15">
      <c r="A141" s="27"/>
      <c r="B141" s="27"/>
      <c r="C141" s="27"/>
      <c r="D141" s="23">
        <v>0</v>
      </c>
      <c r="E141" s="27" t="s">
        <v>12</v>
      </c>
      <c r="F141" s="27"/>
      <c r="G141" s="27"/>
      <c r="H141" s="29"/>
      <c r="I141" s="23">
        <v>177.01</v>
      </c>
      <c r="J141" s="23"/>
      <c r="K141" s="23"/>
      <c r="L141" s="23"/>
      <c r="M141" s="24"/>
      <c r="N141" s="24"/>
      <c r="O141" s="24"/>
      <c r="P141" s="24"/>
      <c r="Q141" s="24"/>
      <c r="R141" s="24"/>
      <c r="S141" s="24"/>
      <c r="T141" s="24">
        <v>177.01</v>
      </c>
      <c r="U141" s="24"/>
      <c r="V141" s="24"/>
      <c r="W141" s="24"/>
      <c r="X141" s="24"/>
      <c r="Y141" s="25"/>
      <c r="Z141" s="25"/>
      <c r="AA141" s="24"/>
      <c r="AB141" s="24"/>
      <c r="AC141" s="24"/>
      <c r="AD141" s="24"/>
      <c r="AE141" s="24"/>
      <c r="AF141" s="24"/>
      <c r="AG141" s="24"/>
      <c r="AH141" s="24"/>
      <c r="AI141" s="26"/>
    </row>
    <row r="142" spans="1:35" ht="15">
      <c r="A142" s="27"/>
      <c r="B142" s="27"/>
      <c r="C142" s="27"/>
      <c r="D142" s="23">
        <v>0</v>
      </c>
      <c r="E142" s="27" t="s">
        <v>101</v>
      </c>
      <c r="F142" s="27"/>
      <c r="G142" s="27"/>
      <c r="H142" s="29"/>
      <c r="I142" s="23">
        <v>116</v>
      </c>
      <c r="J142" s="23"/>
      <c r="K142" s="23"/>
      <c r="L142" s="23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5"/>
      <c r="Z142" s="25"/>
      <c r="AA142" s="24"/>
      <c r="AB142" s="24"/>
      <c r="AC142" s="24"/>
      <c r="AD142" s="24"/>
      <c r="AE142" s="24">
        <v>116</v>
      </c>
      <c r="AF142" s="24"/>
      <c r="AG142" s="24"/>
      <c r="AH142" s="24"/>
      <c r="AI142" s="26"/>
    </row>
    <row r="143" spans="1:35" ht="15">
      <c r="A143" s="27"/>
      <c r="B143" s="27"/>
      <c r="C143" s="27"/>
      <c r="D143" s="23">
        <v>0</v>
      </c>
      <c r="E143" s="27" t="s">
        <v>19</v>
      </c>
      <c r="F143" s="27"/>
      <c r="G143" s="27"/>
      <c r="H143" s="29"/>
      <c r="I143" s="23">
        <v>1000</v>
      </c>
      <c r="J143" s="23"/>
      <c r="K143" s="23"/>
      <c r="L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  <c r="Z143" s="25"/>
      <c r="AA143" s="24">
        <v>1000</v>
      </c>
      <c r="AB143" s="24"/>
      <c r="AC143" s="24"/>
      <c r="AD143" s="24"/>
      <c r="AE143" s="24"/>
      <c r="AF143" s="24"/>
      <c r="AG143" s="24"/>
      <c r="AH143" s="24"/>
      <c r="AI143" s="26"/>
    </row>
    <row r="144" spans="1:35" ht="15">
      <c r="A144" s="27"/>
      <c r="B144" s="27"/>
      <c r="C144" s="27"/>
      <c r="D144" s="23">
        <v>1500</v>
      </c>
      <c r="E144" s="27" t="s">
        <v>25</v>
      </c>
      <c r="F144" s="27"/>
      <c r="G144" s="27"/>
      <c r="H144" s="29"/>
      <c r="I144" s="23"/>
      <c r="J144" s="23">
        <f t="shared" si="2"/>
        <v>0</v>
      </c>
      <c r="K144" s="23"/>
      <c r="L144" s="23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5"/>
      <c r="Z144" s="25"/>
      <c r="AA144" s="24"/>
      <c r="AB144" s="24"/>
      <c r="AC144" s="24"/>
      <c r="AD144" s="24"/>
      <c r="AE144" s="24"/>
      <c r="AF144" s="24"/>
      <c r="AG144" s="24"/>
      <c r="AH144" s="24"/>
      <c r="AI144" s="26"/>
    </row>
    <row r="145" spans="1:35" ht="15">
      <c r="A145" s="27"/>
      <c r="B145" s="27"/>
      <c r="C145" s="27"/>
      <c r="D145" s="31">
        <f>SUM(D134:D144)</f>
        <v>3513</v>
      </c>
      <c r="E145" s="28" t="s">
        <v>81</v>
      </c>
      <c r="F145" s="27"/>
      <c r="G145" s="27"/>
      <c r="H145" s="29"/>
      <c r="I145" s="31">
        <f>SUM(I134:I144)</f>
        <v>3876.66</v>
      </c>
      <c r="J145" s="23">
        <f t="shared" si="2"/>
        <v>110.35183603757473</v>
      </c>
      <c r="K145" s="31">
        <f>I145</f>
        <v>3876.66</v>
      </c>
      <c r="L145" s="31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5"/>
      <c r="Z145" s="25"/>
      <c r="AA145" s="24"/>
      <c r="AB145" s="24"/>
      <c r="AC145" s="24"/>
      <c r="AD145" s="24"/>
      <c r="AE145" s="24"/>
      <c r="AF145" s="24"/>
      <c r="AG145" s="24"/>
      <c r="AH145" s="24">
        <v>273</v>
      </c>
      <c r="AI145" s="26"/>
    </row>
    <row r="146" spans="1:35" ht="15">
      <c r="A146" s="27"/>
      <c r="B146" s="27"/>
      <c r="C146" s="27">
        <v>4300</v>
      </c>
      <c r="D146" s="23">
        <v>0</v>
      </c>
      <c r="E146" s="27" t="s">
        <v>18</v>
      </c>
      <c r="F146" s="75"/>
      <c r="G146" s="27"/>
      <c r="H146" s="29"/>
      <c r="I146" s="23">
        <v>530</v>
      </c>
      <c r="J146" s="23"/>
      <c r="K146" s="31"/>
      <c r="L146" s="31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5"/>
      <c r="Z146" s="25">
        <v>530</v>
      </c>
      <c r="AA146" s="24"/>
      <c r="AB146" s="24"/>
      <c r="AC146" s="24"/>
      <c r="AD146" s="24"/>
      <c r="AE146" s="24"/>
      <c r="AF146" s="24"/>
      <c r="AG146" s="24"/>
      <c r="AH146" s="24"/>
      <c r="AI146" s="26"/>
    </row>
    <row r="147" spans="1:35" ht="15">
      <c r="A147" s="27"/>
      <c r="B147" s="27"/>
      <c r="C147" s="27"/>
      <c r="D147" s="31"/>
      <c r="E147" s="28"/>
      <c r="F147" s="75"/>
      <c r="G147" s="27"/>
      <c r="H147" s="29"/>
      <c r="I147" s="31"/>
      <c r="J147" s="23"/>
      <c r="K147" s="31"/>
      <c r="L147" s="31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5"/>
      <c r="Z147" s="25"/>
      <c r="AA147" s="24"/>
      <c r="AB147" s="24"/>
      <c r="AC147" s="24"/>
      <c r="AD147" s="24"/>
      <c r="AE147" s="24"/>
      <c r="AF147" s="24"/>
      <c r="AG147" s="24"/>
      <c r="AH147" s="24"/>
      <c r="AI147" s="26"/>
    </row>
    <row r="148" spans="1:35" ht="15">
      <c r="A148" s="27"/>
      <c r="B148" s="27"/>
      <c r="C148" s="27"/>
      <c r="D148" s="31">
        <f>SUM(D146:D147)</f>
        <v>0</v>
      </c>
      <c r="E148" s="28" t="s">
        <v>102</v>
      </c>
      <c r="F148" s="75"/>
      <c r="G148" s="27"/>
      <c r="H148" s="29"/>
      <c r="I148" s="31">
        <f>SUM(I146:I147)</f>
        <v>530</v>
      </c>
      <c r="J148" s="23"/>
      <c r="K148" s="31">
        <f>I148</f>
        <v>530</v>
      </c>
      <c r="L148" s="31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5"/>
      <c r="Z148" s="25"/>
      <c r="AA148" s="24"/>
      <c r="AB148" s="24"/>
      <c r="AC148" s="24"/>
      <c r="AD148" s="24"/>
      <c r="AE148" s="24"/>
      <c r="AF148" s="24"/>
      <c r="AG148" s="24"/>
      <c r="AH148" s="24"/>
      <c r="AI148" s="26"/>
    </row>
    <row r="149" spans="1:35" ht="15">
      <c r="A149" s="27"/>
      <c r="B149" s="27"/>
      <c r="C149" s="27">
        <v>6050</v>
      </c>
      <c r="D149" s="23">
        <v>9026.26</v>
      </c>
      <c r="E149" s="27" t="s">
        <v>22</v>
      </c>
      <c r="F149" s="20" t="s">
        <v>103</v>
      </c>
      <c r="G149" s="27"/>
      <c r="H149" s="29"/>
      <c r="I149" s="23">
        <v>7300</v>
      </c>
      <c r="J149" s="23">
        <f t="shared" si="2"/>
        <v>80.87513543815489</v>
      </c>
      <c r="K149" s="23"/>
      <c r="L149" s="23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5"/>
      <c r="Z149" s="25"/>
      <c r="AA149" s="24"/>
      <c r="AB149" s="24"/>
      <c r="AC149" s="24"/>
      <c r="AD149" s="24">
        <v>6600</v>
      </c>
      <c r="AE149" s="24"/>
      <c r="AF149" s="24"/>
      <c r="AG149" s="24"/>
      <c r="AH149" s="24"/>
      <c r="AI149" s="26"/>
    </row>
    <row r="150" spans="1:35" ht="15">
      <c r="A150" s="27"/>
      <c r="B150" s="27"/>
      <c r="C150" s="27"/>
      <c r="D150" s="23"/>
      <c r="E150" s="27" t="s">
        <v>8</v>
      </c>
      <c r="F150" s="20" t="s">
        <v>104</v>
      </c>
      <c r="G150" s="27"/>
      <c r="H150" s="29"/>
      <c r="I150" s="23">
        <v>11206.2</v>
      </c>
      <c r="J150" s="23"/>
      <c r="K150" s="23"/>
      <c r="L150" s="23"/>
      <c r="M150" s="24"/>
      <c r="N150" s="24"/>
      <c r="O150" s="24"/>
      <c r="P150" s="24">
        <v>11206.2</v>
      </c>
      <c r="Q150" s="24"/>
      <c r="R150" s="24"/>
      <c r="S150" s="24"/>
      <c r="T150" s="24"/>
      <c r="U150" s="24"/>
      <c r="V150" s="24"/>
      <c r="W150" s="24"/>
      <c r="X150" s="24"/>
      <c r="Y150" s="25"/>
      <c r="Z150" s="25"/>
      <c r="AA150" s="24"/>
      <c r="AB150" s="24"/>
      <c r="AC150" s="24"/>
      <c r="AD150" s="24"/>
      <c r="AE150" s="24"/>
      <c r="AF150" s="24"/>
      <c r="AG150" s="24"/>
      <c r="AH150" s="24"/>
      <c r="AI150" s="26"/>
    </row>
    <row r="151" spans="1:35" ht="15">
      <c r="A151" s="27"/>
      <c r="B151" s="27"/>
      <c r="C151" s="27"/>
      <c r="D151" s="23">
        <v>0</v>
      </c>
      <c r="E151" s="27" t="s">
        <v>88</v>
      </c>
      <c r="F151" s="20" t="s">
        <v>105</v>
      </c>
      <c r="G151" s="27"/>
      <c r="H151" s="29"/>
      <c r="I151" s="23">
        <v>7000</v>
      </c>
      <c r="J151" s="23"/>
      <c r="K151" s="23"/>
      <c r="L151" s="23"/>
      <c r="M151" s="24"/>
      <c r="N151" s="24">
        <v>7000</v>
      </c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5"/>
      <c r="Z151" s="25"/>
      <c r="AA151" s="24"/>
      <c r="AB151" s="24"/>
      <c r="AC151" s="24"/>
      <c r="AD151" s="24"/>
      <c r="AE151" s="24"/>
      <c r="AF151" s="24"/>
      <c r="AG151" s="24"/>
      <c r="AH151" s="24"/>
      <c r="AI151" s="26"/>
    </row>
    <row r="152" spans="1:35" ht="15">
      <c r="A152" s="27"/>
      <c r="B152" s="27"/>
      <c r="C152" s="27"/>
      <c r="D152" s="23">
        <v>2390</v>
      </c>
      <c r="E152" s="27" t="s">
        <v>18</v>
      </c>
      <c r="F152" s="27" t="s">
        <v>106</v>
      </c>
      <c r="G152" s="27"/>
      <c r="H152" s="29"/>
      <c r="I152" s="23">
        <v>5100</v>
      </c>
      <c r="J152" s="23">
        <f t="shared" si="2"/>
        <v>213.38912133891213</v>
      </c>
      <c r="K152" s="23"/>
      <c r="L152" s="23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5"/>
      <c r="Z152" s="25">
        <v>5100</v>
      </c>
      <c r="AA152" s="24"/>
      <c r="AB152" s="24"/>
      <c r="AC152" s="24"/>
      <c r="AD152" s="24"/>
      <c r="AE152" s="24"/>
      <c r="AF152" s="24"/>
      <c r="AG152" s="24"/>
      <c r="AH152" s="24"/>
      <c r="AI152" s="26"/>
    </row>
    <row r="153" spans="1:35" ht="15">
      <c r="A153" s="27"/>
      <c r="B153" s="27"/>
      <c r="C153" s="27"/>
      <c r="D153" s="23">
        <v>8000</v>
      </c>
      <c r="E153" s="27" t="s">
        <v>24</v>
      </c>
      <c r="F153" s="27"/>
      <c r="G153" s="27"/>
      <c r="H153" s="29"/>
      <c r="I153" s="23"/>
      <c r="J153" s="23">
        <f t="shared" si="2"/>
        <v>0</v>
      </c>
      <c r="K153" s="23"/>
      <c r="L153" s="23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5"/>
      <c r="Z153" s="25"/>
      <c r="AA153" s="24"/>
      <c r="AB153" s="24"/>
      <c r="AC153" s="24"/>
      <c r="AD153" s="24"/>
      <c r="AE153" s="24"/>
      <c r="AF153" s="24"/>
      <c r="AG153" s="24"/>
      <c r="AH153" s="24"/>
      <c r="AI153" s="26"/>
    </row>
    <row r="154" spans="1:35" ht="15">
      <c r="A154" s="27"/>
      <c r="B154" s="27"/>
      <c r="C154" s="27"/>
      <c r="D154" s="23">
        <v>200</v>
      </c>
      <c r="E154" s="27" t="s">
        <v>107</v>
      </c>
      <c r="F154" s="27"/>
      <c r="G154" s="27"/>
      <c r="H154" s="29"/>
      <c r="I154" s="23">
        <v>2000</v>
      </c>
      <c r="J154" s="23">
        <f t="shared" si="2"/>
        <v>1000</v>
      </c>
      <c r="K154" s="23"/>
      <c r="L154" s="23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5"/>
      <c r="Z154" s="25"/>
      <c r="AA154" s="24"/>
      <c r="AB154" s="24"/>
      <c r="AC154" s="24"/>
      <c r="AD154" s="24"/>
      <c r="AE154" s="24"/>
      <c r="AF154" s="24">
        <v>2000</v>
      </c>
      <c r="AG154" s="24"/>
      <c r="AH154" s="24"/>
      <c r="AI154" s="26"/>
    </row>
    <row r="155" spans="1:35" ht="15">
      <c r="A155" s="27"/>
      <c r="B155" s="27"/>
      <c r="C155" s="27"/>
      <c r="D155" s="23">
        <v>200</v>
      </c>
      <c r="E155" s="27" t="s">
        <v>108</v>
      </c>
      <c r="F155" s="27"/>
      <c r="G155" s="27"/>
      <c r="H155" s="29"/>
      <c r="I155" s="23"/>
      <c r="J155" s="23">
        <f t="shared" si="2"/>
        <v>0</v>
      </c>
      <c r="K155" s="23"/>
      <c r="L155" s="23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5"/>
      <c r="Z155" s="25"/>
      <c r="AA155" s="24"/>
      <c r="AB155" s="24"/>
      <c r="AC155" s="24"/>
      <c r="AD155" s="24"/>
      <c r="AE155" s="24"/>
      <c r="AF155" s="24"/>
      <c r="AG155" s="24"/>
      <c r="AH155" s="24"/>
      <c r="AI155" s="26"/>
    </row>
    <row r="156" spans="1:35" ht="15">
      <c r="A156" s="27"/>
      <c r="B156" s="27"/>
      <c r="C156" s="27"/>
      <c r="D156" s="23">
        <v>869</v>
      </c>
      <c r="E156" s="27" t="s">
        <v>109</v>
      </c>
      <c r="F156" s="27"/>
      <c r="G156" s="27"/>
      <c r="H156" s="29"/>
      <c r="I156" s="23"/>
      <c r="J156" s="23">
        <f t="shared" si="2"/>
        <v>0</v>
      </c>
      <c r="K156" s="23"/>
      <c r="L156" s="23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5"/>
      <c r="Z156" s="25"/>
      <c r="AA156" s="24"/>
      <c r="AB156" s="24"/>
      <c r="AC156" s="24"/>
      <c r="AD156" s="24"/>
      <c r="AE156" s="24"/>
      <c r="AF156" s="24"/>
      <c r="AG156" s="24"/>
      <c r="AH156" s="24"/>
      <c r="AI156" s="26"/>
    </row>
    <row r="157" spans="1:35" ht="15">
      <c r="A157" s="27"/>
      <c r="B157" s="27"/>
      <c r="C157" s="27"/>
      <c r="D157" s="23">
        <v>0</v>
      </c>
      <c r="E157" s="27" t="s">
        <v>25</v>
      </c>
      <c r="F157" s="27"/>
      <c r="G157" s="27"/>
      <c r="H157" s="29"/>
      <c r="I157" s="23">
        <v>50</v>
      </c>
      <c r="J157" s="23"/>
      <c r="K157" s="23"/>
      <c r="L157" s="23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5"/>
      <c r="Z157" s="25"/>
      <c r="AA157" s="24"/>
      <c r="AB157" s="24"/>
      <c r="AC157" s="24"/>
      <c r="AD157" s="24"/>
      <c r="AE157" s="24"/>
      <c r="AF157" s="24"/>
      <c r="AG157" s="24">
        <v>50</v>
      </c>
      <c r="AH157" s="24"/>
      <c r="AI157" s="26"/>
    </row>
    <row r="158" spans="1:35" ht="15">
      <c r="A158" s="27"/>
      <c r="B158" s="27"/>
      <c r="C158" s="27"/>
      <c r="D158" s="23">
        <v>7026.26</v>
      </c>
      <c r="E158" s="27" t="s">
        <v>23</v>
      </c>
      <c r="F158" s="27"/>
      <c r="G158" s="27"/>
      <c r="H158" s="29"/>
      <c r="I158" s="23">
        <v>3690</v>
      </c>
      <c r="J158" s="23">
        <f t="shared" si="2"/>
        <v>52.517270923649285</v>
      </c>
      <c r="K158" s="23"/>
      <c r="L158" s="23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5"/>
      <c r="Z158" s="25"/>
      <c r="AA158" s="24"/>
      <c r="AB158" s="24"/>
      <c r="AC158" s="24"/>
      <c r="AD158" s="24"/>
      <c r="AE158" s="24">
        <v>3690</v>
      </c>
      <c r="AF158" s="24"/>
      <c r="AG158" s="24"/>
      <c r="AH158" s="24"/>
      <c r="AI158" s="26"/>
    </row>
    <row r="159" spans="1:35" ht="15">
      <c r="A159" s="27"/>
      <c r="B159" s="27"/>
      <c r="C159" s="27"/>
      <c r="D159" s="31">
        <f>SUM(D149:D158)</f>
        <v>27711.520000000004</v>
      </c>
      <c r="E159" s="28" t="s">
        <v>110</v>
      </c>
      <c r="F159" s="28"/>
      <c r="G159" s="27"/>
      <c r="H159" s="29"/>
      <c r="I159" s="31">
        <f>SUM(I149:I158)</f>
        <v>36346.2</v>
      </c>
      <c r="J159" s="23">
        <f t="shared" si="2"/>
        <v>131.15917134823349</v>
      </c>
      <c r="K159" s="31"/>
      <c r="L159" s="31">
        <f>I159</f>
        <v>36346.2</v>
      </c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5"/>
      <c r="Z159" s="25"/>
      <c r="AA159" s="24"/>
      <c r="AB159" s="24"/>
      <c r="AC159" s="24"/>
      <c r="AD159" s="24"/>
      <c r="AE159" s="24"/>
      <c r="AF159" s="24"/>
      <c r="AG159" s="24"/>
      <c r="AH159" s="24"/>
      <c r="AI159" s="26"/>
    </row>
    <row r="160" spans="1:35" ht="15">
      <c r="A160" s="27"/>
      <c r="B160" s="27"/>
      <c r="C160" s="27">
        <v>6060</v>
      </c>
      <c r="D160" s="23">
        <v>6000.05</v>
      </c>
      <c r="E160" s="53" t="s">
        <v>18</v>
      </c>
      <c r="F160" s="96" t="s">
        <v>111</v>
      </c>
      <c r="G160" s="97"/>
      <c r="H160" s="97"/>
      <c r="I160" s="23">
        <v>2300</v>
      </c>
      <c r="J160" s="23">
        <f t="shared" si="2"/>
        <v>38.333013891550905</v>
      </c>
      <c r="K160" s="23"/>
      <c r="L160" s="23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5"/>
      <c r="Z160" s="25">
        <v>2300</v>
      </c>
      <c r="AA160" s="24"/>
      <c r="AB160" s="24"/>
      <c r="AC160" s="24"/>
      <c r="AD160" s="24"/>
      <c r="AE160" s="24"/>
      <c r="AF160" s="24"/>
      <c r="AG160" s="24"/>
      <c r="AH160" s="24"/>
      <c r="AI160" s="26"/>
    </row>
    <row r="161" spans="1:35" ht="15">
      <c r="A161" s="27"/>
      <c r="B161" s="27"/>
      <c r="C161" s="27"/>
      <c r="D161" s="23">
        <v>0</v>
      </c>
      <c r="E161" s="53" t="s">
        <v>13</v>
      </c>
      <c r="F161" s="76" t="s">
        <v>112</v>
      </c>
      <c r="G161" s="77"/>
      <c r="H161" s="77"/>
      <c r="I161" s="23">
        <v>2000</v>
      </c>
      <c r="J161" s="23"/>
      <c r="K161" s="23"/>
      <c r="L161" s="23"/>
      <c r="M161" s="24"/>
      <c r="N161" s="24"/>
      <c r="O161" s="24"/>
      <c r="P161" s="24"/>
      <c r="Q161" s="24"/>
      <c r="R161" s="24"/>
      <c r="S161" s="24"/>
      <c r="T161" s="24"/>
      <c r="U161" s="24">
        <v>2000</v>
      </c>
      <c r="V161" s="24"/>
      <c r="W161" s="24"/>
      <c r="X161" s="24"/>
      <c r="Y161" s="25"/>
      <c r="Z161" s="25"/>
      <c r="AA161" s="24"/>
      <c r="AB161" s="24"/>
      <c r="AC161" s="24"/>
      <c r="AD161" s="24"/>
      <c r="AE161" s="24"/>
      <c r="AF161" s="24"/>
      <c r="AG161" s="24"/>
      <c r="AH161" s="24"/>
      <c r="AI161" s="26"/>
    </row>
    <row r="162" spans="1:35" ht="15">
      <c r="A162" s="27"/>
      <c r="B162" s="27"/>
      <c r="C162" s="27"/>
      <c r="D162" s="23">
        <v>2570.74</v>
      </c>
      <c r="E162" s="27" t="s">
        <v>22</v>
      </c>
      <c r="F162" s="27"/>
      <c r="G162" s="27"/>
      <c r="H162" s="29"/>
      <c r="I162" s="23">
        <v>6600</v>
      </c>
      <c r="J162" s="23">
        <f t="shared" si="2"/>
        <v>256.7354147054934</v>
      </c>
      <c r="K162" s="23"/>
      <c r="L162" s="23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5"/>
      <c r="Z162" s="25"/>
      <c r="AA162" s="24"/>
      <c r="AB162" s="24"/>
      <c r="AC162" s="24"/>
      <c r="AD162" s="24">
        <v>7300</v>
      </c>
      <c r="AE162" s="24"/>
      <c r="AF162" s="24"/>
      <c r="AG162" s="24"/>
      <c r="AH162" s="24"/>
      <c r="AI162" s="26"/>
    </row>
    <row r="163" spans="1:35" ht="15">
      <c r="A163" s="27"/>
      <c r="B163" s="27"/>
      <c r="C163" s="27"/>
      <c r="D163" s="23">
        <v>431.43</v>
      </c>
      <c r="E163" s="27" t="s">
        <v>24</v>
      </c>
      <c r="F163" s="27"/>
      <c r="G163" s="27"/>
      <c r="H163" s="29"/>
      <c r="I163" s="23">
        <v>1500</v>
      </c>
      <c r="J163" s="23">
        <f t="shared" si="2"/>
        <v>347.6809679438147</v>
      </c>
      <c r="K163" s="23"/>
      <c r="L163" s="23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5"/>
      <c r="Z163" s="25"/>
      <c r="AA163" s="24"/>
      <c r="AB163" s="24"/>
      <c r="AC163" s="24"/>
      <c r="AD163" s="24"/>
      <c r="AE163" s="24"/>
      <c r="AF163" s="24">
        <v>1500</v>
      </c>
      <c r="AG163" s="24"/>
      <c r="AH163" s="24"/>
      <c r="AI163" s="26"/>
    </row>
    <row r="164" spans="1:35" ht="15">
      <c r="A164" s="27"/>
      <c r="B164" s="27"/>
      <c r="C164" s="27"/>
      <c r="D164" s="23">
        <v>0</v>
      </c>
      <c r="E164" s="27" t="s">
        <v>12</v>
      </c>
      <c r="F164" s="27" t="s">
        <v>113</v>
      </c>
      <c r="G164" s="27"/>
      <c r="H164" s="29"/>
      <c r="I164" s="23">
        <v>1688.5</v>
      </c>
      <c r="J164" s="23"/>
      <c r="K164" s="23"/>
      <c r="L164" s="23"/>
      <c r="M164" s="24"/>
      <c r="N164" s="24"/>
      <c r="O164" s="24"/>
      <c r="P164" s="24"/>
      <c r="Q164" s="24"/>
      <c r="R164" s="24"/>
      <c r="S164" s="24"/>
      <c r="T164" s="24">
        <v>1688.5</v>
      </c>
      <c r="U164" s="24"/>
      <c r="V164" s="24"/>
      <c r="W164" s="24"/>
      <c r="X164" s="24"/>
      <c r="Y164" s="25"/>
      <c r="Z164" s="25"/>
      <c r="AA164" s="24"/>
      <c r="AB164" s="24"/>
      <c r="AC164" s="24"/>
      <c r="AD164" s="24"/>
      <c r="AE164" s="24"/>
      <c r="AF164" s="24"/>
      <c r="AG164" s="24"/>
      <c r="AH164" s="24"/>
      <c r="AI164" s="26"/>
    </row>
    <row r="165" spans="1:35" ht="15">
      <c r="A165" s="27"/>
      <c r="B165" s="27"/>
      <c r="C165" s="27"/>
      <c r="D165" s="23">
        <v>7918</v>
      </c>
      <c r="E165" s="27" t="s">
        <v>14</v>
      </c>
      <c r="F165" s="27"/>
      <c r="G165" s="27"/>
      <c r="H165" s="29"/>
      <c r="I165" s="23"/>
      <c r="J165" s="23">
        <f t="shared" si="2"/>
        <v>0</v>
      </c>
      <c r="K165" s="23"/>
      <c r="L165" s="23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5"/>
      <c r="Z165" s="25"/>
      <c r="AA165" s="24"/>
      <c r="AB165" s="24"/>
      <c r="AC165" s="24"/>
      <c r="AD165" s="24"/>
      <c r="AE165" s="24"/>
      <c r="AF165" s="24"/>
      <c r="AG165" s="24"/>
      <c r="AH165" s="24"/>
      <c r="AI165" s="26"/>
    </row>
    <row r="166" spans="1:35" ht="15">
      <c r="A166" s="27"/>
      <c r="B166" s="27"/>
      <c r="C166" s="27"/>
      <c r="D166" s="23">
        <v>0</v>
      </c>
      <c r="E166" s="27" t="s">
        <v>15</v>
      </c>
      <c r="F166" s="27"/>
      <c r="G166" s="27"/>
      <c r="H166" s="29"/>
      <c r="I166" s="23">
        <v>3000</v>
      </c>
      <c r="J166" s="23"/>
      <c r="K166" s="23"/>
      <c r="L166" s="23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>
        <v>3000</v>
      </c>
      <c r="X166" s="24"/>
      <c r="Y166" s="25"/>
      <c r="Z166" s="25"/>
      <c r="AA166" s="24"/>
      <c r="AB166" s="24"/>
      <c r="AC166" s="24"/>
      <c r="AD166" s="24"/>
      <c r="AE166" s="24"/>
      <c r="AF166" s="24"/>
      <c r="AG166" s="24"/>
      <c r="AH166" s="24"/>
      <c r="AI166" s="26"/>
    </row>
    <row r="167" spans="1:35" ht="15">
      <c r="A167" s="27"/>
      <c r="B167" s="27"/>
      <c r="C167" s="27"/>
      <c r="D167" s="23">
        <v>7831</v>
      </c>
      <c r="E167" s="27" t="s">
        <v>26</v>
      </c>
      <c r="F167" s="27"/>
      <c r="G167" s="27"/>
      <c r="H167" s="29"/>
      <c r="I167" s="23"/>
      <c r="J167" s="23">
        <f t="shared" si="2"/>
        <v>0</v>
      </c>
      <c r="K167" s="23"/>
      <c r="L167" s="23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5"/>
      <c r="Z167" s="25"/>
      <c r="AA167" s="24"/>
      <c r="AB167" s="24"/>
      <c r="AC167" s="24"/>
      <c r="AD167" s="24"/>
      <c r="AE167" s="24"/>
      <c r="AF167" s="24"/>
      <c r="AG167" s="24"/>
      <c r="AH167" s="24"/>
      <c r="AI167" s="26"/>
    </row>
    <row r="168" spans="1:35" ht="15">
      <c r="A168" s="27"/>
      <c r="B168" s="27"/>
      <c r="C168" s="27"/>
      <c r="D168" s="23">
        <v>1177.65</v>
      </c>
      <c r="E168" s="27" t="s">
        <v>47</v>
      </c>
      <c r="F168" s="27"/>
      <c r="G168" s="27"/>
      <c r="H168" s="29"/>
      <c r="I168" s="23">
        <v>9028</v>
      </c>
      <c r="J168" s="23">
        <f t="shared" si="2"/>
        <v>766.6114719993205</v>
      </c>
      <c r="K168" s="23"/>
      <c r="L168" s="23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5"/>
      <c r="Z168" s="25"/>
      <c r="AA168" s="24"/>
      <c r="AB168" s="24"/>
      <c r="AC168" s="24"/>
      <c r="AD168" s="24"/>
      <c r="AE168" s="24"/>
      <c r="AF168" s="24"/>
      <c r="AG168" s="24"/>
      <c r="AH168" s="24">
        <v>9028</v>
      </c>
      <c r="AI168" s="26"/>
    </row>
    <row r="169" spans="1:35" ht="15">
      <c r="A169" s="27"/>
      <c r="B169" s="27"/>
      <c r="C169" s="27"/>
      <c r="D169" s="23">
        <v>0</v>
      </c>
      <c r="E169" s="27" t="s">
        <v>11</v>
      </c>
      <c r="F169" s="27"/>
      <c r="G169" s="27"/>
      <c r="H169" s="29"/>
      <c r="I169" s="23">
        <v>3000</v>
      </c>
      <c r="J169" s="23"/>
      <c r="K169" s="23"/>
      <c r="L169" s="23"/>
      <c r="M169" s="24"/>
      <c r="N169" s="24"/>
      <c r="O169" s="24"/>
      <c r="P169" s="24"/>
      <c r="Q169" s="24"/>
      <c r="R169" s="24"/>
      <c r="S169" s="24">
        <v>3000</v>
      </c>
      <c r="T169" s="24"/>
      <c r="U169" s="24"/>
      <c r="V169" s="24"/>
      <c r="W169" s="24"/>
      <c r="X169" s="24"/>
      <c r="Y169" s="25"/>
      <c r="Z169" s="25"/>
      <c r="AA169" s="24"/>
      <c r="AB169" s="24"/>
      <c r="AC169" s="24"/>
      <c r="AD169" s="24"/>
      <c r="AE169" s="24"/>
      <c r="AF169" s="24"/>
      <c r="AG169" s="24"/>
      <c r="AH169" s="24"/>
      <c r="AI169" s="26"/>
    </row>
    <row r="170" spans="1:35" ht="15">
      <c r="A170" s="27"/>
      <c r="B170" s="27"/>
      <c r="C170" s="27"/>
      <c r="D170" s="23">
        <v>0</v>
      </c>
      <c r="E170" s="27" t="s">
        <v>23</v>
      </c>
      <c r="F170" s="27"/>
      <c r="G170" s="27"/>
      <c r="H170" s="29"/>
      <c r="I170" s="23">
        <v>4498</v>
      </c>
      <c r="J170" s="23"/>
      <c r="K170" s="23"/>
      <c r="L170" s="23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5"/>
      <c r="Z170" s="25"/>
      <c r="AA170" s="24"/>
      <c r="AB170" s="24"/>
      <c r="AC170" s="24"/>
      <c r="AD170" s="24"/>
      <c r="AE170" s="24">
        <v>4498</v>
      </c>
      <c r="AF170" s="24"/>
      <c r="AG170" s="24"/>
      <c r="AH170" s="24"/>
      <c r="AI170" s="26"/>
    </row>
    <row r="171" spans="1:35" ht="15">
      <c r="A171" s="27"/>
      <c r="B171" s="27"/>
      <c r="C171" s="27"/>
      <c r="D171" s="23">
        <v>0</v>
      </c>
      <c r="E171" s="27" t="s">
        <v>19</v>
      </c>
      <c r="F171" s="27"/>
      <c r="G171" s="27"/>
      <c r="H171" s="29"/>
      <c r="I171" s="23">
        <v>2500</v>
      </c>
      <c r="J171" s="23"/>
      <c r="K171" s="23"/>
      <c r="L171" s="23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5"/>
      <c r="Z171" s="25"/>
      <c r="AA171" s="24">
        <v>2500</v>
      </c>
      <c r="AB171" s="24"/>
      <c r="AC171" s="24"/>
      <c r="AD171" s="24"/>
      <c r="AE171" s="24"/>
      <c r="AF171" s="24"/>
      <c r="AG171" s="24"/>
      <c r="AH171" s="24"/>
      <c r="AI171" s="26"/>
    </row>
    <row r="172" spans="1:35" ht="15">
      <c r="A172" s="27"/>
      <c r="B172" s="27"/>
      <c r="C172" s="27"/>
      <c r="D172" s="23">
        <v>1000</v>
      </c>
      <c r="E172" s="27" t="s">
        <v>25</v>
      </c>
      <c r="F172" s="27"/>
      <c r="G172" s="27"/>
      <c r="H172" s="29"/>
      <c r="I172" s="23">
        <v>2780</v>
      </c>
      <c r="J172" s="23">
        <f t="shared" si="2"/>
        <v>278</v>
      </c>
      <c r="K172" s="23"/>
      <c r="L172" s="23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5"/>
      <c r="Z172" s="25"/>
      <c r="AA172" s="24"/>
      <c r="AB172" s="24"/>
      <c r="AC172" s="24"/>
      <c r="AD172" s="24"/>
      <c r="AE172" s="24"/>
      <c r="AF172" s="24"/>
      <c r="AG172" s="24">
        <v>2780</v>
      </c>
      <c r="AH172" s="24"/>
      <c r="AI172" s="26"/>
    </row>
    <row r="173" spans="1:35" ht="15">
      <c r="A173" s="27"/>
      <c r="B173" s="27"/>
      <c r="C173" s="27"/>
      <c r="D173" s="31">
        <f>SUM(D160:D172)</f>
        <v>26928.870000000003</v>
      </c>
      <c r="E173" s="28" t="s">
        <v>97</v>
      </c>
      <c r="F173" s="27"/>
      <c r="G173" s="27"/>
      <c r="H173" s="29"/>
      <c r="I173" s="31">
        <f>I172+I171+I170+I169+I168+I167+I166+I165+I164+I163+I162+I161+I160</f>
        <v>38894.5</v>
      </c>
      <c r="J173" s="23">
        <f t="shared" si="2"/>
        <v>144.43420759950195</v>
      </c>
      <c r="K173" s="31"/>
      <c r="L173" s="31">
        <f>I173</f>
        <v>38894.5</v>
      </c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5"/>
      <c r="Z173" s="25"/>
      <c r="AA173" s="24"/>
      <c r="AB173" s="24"/>
      <c r="AC173" s="24"/>
      <c r="AD173" s="24"/>
      <c r="AE173" s="24"/>
      <c r="AF173" s="24"/>
      <c r="AG173" s="24"/>
      <c r="AH173" s="24"/>
      <c r="AI173" s="26"/>
    </row>
    <row r="174" spans="1:35" ht="15">
      <c r="A174" s="27"/>
      <c r="B174" s="27"/>
      <c r="C174" s="27"/>
      <c r="D174" s="31">
        <f>D173+D159+D148+D145</f>
        <v>58153.39000000001</v>
      </c>
      <c r="E174" s="28" t="s">
        <v>114</v>
      </c>
      <c r="F174" s="27"/>
      <c r="G174" s="27"/>
      <c r="H174" s="29"/>
      <c r="I174" s="31">
        <f>I173+I159+I148+I145</f>
        <v>79647.36</v>
      </c>
      <c r="J174" s="23">
        <f t="shared" si="2"/>
        <v>136.9608203408262</v>
      </c>
      <c r="K174" s="31"/>
      <c r="L174" s="31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5"/>
      <c r="Z174" s="25"/>
      <c r="AA174" s="24"/>
      <c r="AB174" s="24"/>
      <c r="AC174" s="24"/>
      <c r="AD174" s="24"/>
      <c r="AE174" s="24"/>
      <c r="AF174" s="24"/>
      <c r="AG174" s="24"/>
      <c r="AH174" s="24"/>
      <c r="AI174" s="26"/>
    </row>
    <row r="175" spans="1:35" ht="15">
      <c r="A175" s="27"/>
      <c r="B175" s="27"/>
      <c r="C175" s="27"/>
      <c r="D175" s="44">
        <f>D174+D133</f>
        <v>88366.69</v>
      </c>
      <c r="E175" s="84" t="s">
        <v>115</v>
      </c>
      <c r="F175" s="85"/>
      <c r="G175" s="85"/>
      <c r="H175" s="86"/>
      <c r="I175" s="44">
        <f>I174++I133</f>
        <v>93501.64</v>
      </c>
      <c r="J175" s="23">
        <f t="shared" si="2"/>
        <v>105.81095659461725</v>
      </c>
      <c r="K175" s="44"/>
      <c r="L175" s="4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5"/>
      <c r="Z175" s="25"/>
      <c r="AA175" s="24"/>
      <c r="AB175" s="24"/>
      <c r="AC175" s="24"/>
      <c r="AD175" s="24"/>
      <c r="AE175" s="24"/>
      <c r="AF175" s="24"/>
      <c r="AG175" s="24"/>
      <c r="AH175" s="24"/>
      <c r="AI175" s="26"/>
    </row>
    <row r="176" spans="1:35" ht="15">
      <c r="A176" s="27"/>
      <c r="B176" s="27"/>
      <c r="C176" s="27"/>
      <c r="D176" s="78">
        <f>D27+D45+D61+D64+D85+D121+D175</f>
        <v>267979.45999999996</v>
      </c>
      <c r="E176" s="87" t="s">
        <v>116</v>
      </c>
      <c r="F176" s="88"/>
      <c r="G176" s="88"/>
      <c r="H176" s="89"/>
      <c r="I176" s="78">
        <f>I27++I45+I61+I64+I85++I121+I175</f>
        <v>284139.23</v>
      </c>
      <c r="J176" s="23">
        <f t="shared" si="2"/>
        <v>106.03022709277793</v>
      </c>
      <c r="K176" s="78">
        <f>SUM(K7:K175)</f>
        <v>50942</v>
      </c>
      <c r="L176" s="78">
        <f>SUM(L7:L175)</f>
        <v>233197.22999999998</v>
      </c>
      <c r="M176" s="79">
        <f>SUM(M6:M175)</f>
        <v>9445.84</v>
      </c>
      <c r="N176" s="79">
        <f aca="true" t="shared" si="3" ref="N176:X176">SUM(N6:N175)</f>
        <v>11752.279999999999</v>
      </c>
      <c r="O176" s="79">
        <f t="shared" si="3"/>
        <v>9071.75</v>
      </c>
      <c r="P176" s="79">
        <f t="shared" si="3"/>
        <v>12906.2</v>
      </c>
      <c r="Q176" s="79">
        <f t="shared" si="3"/>
        <v>9102</v>
      </c>
      <c r="R176" s="79">
        <f t="shared" si="3"/>
        <v>7800</v>
      </c>
      <c r="S176" s="79">
        <f t="shared" si="3"/>
        <v>14710</v>
      </c>
      <c r="T176" s="79">
        <f t="shared" si="3"/>
        <v>15583.51</v>
      </c>
      <c r="U176" s="79">
        <f t="shared" si="3"/>
        <v>7790</v>
      </c>
      <c r="V176" s="79">
        <f t="shared" si="3"/>
        <v>25469.47</v>
      </c>
      <c r="W176" s="79">
        <f t="shared" si="3"/>
        <v>8728.83</v>
      </c>
      <c r="X176" s="79">
        <f t="shared" si="3"/>
        <v>9258.79</v>
      </c>
      <c r="Y176" s="80">
        <f>SUM(Y6:Y175)</f>
        <v>12500.93</v>
      </c>
      <c r="Z176" s="80">
        <f>SUM(Z6:Z175)</f>
        <v>8791.18</v>
      </c>
      <c r="AA176" s="80">
        <f>SUM(AA6:AA175)</f>
        <v>21750</v>
      </c>
      <c r="AB176" s="80">
        <f aca="true" t="shared" si="4" ref="AB176:AH176">SUM(AB6:AB175)</f>
        <v>10848.689999999999</v>
      </c>
      <c r="AC176" s="80">
        <f t="shared" si="4"/>
        <v>27388</v>
      </c>
      <c r="AD176" s="80">
        <f t="shared" si="4"/>
        <v>13900</v>
      </c>
      <c r="AE176" s="80">
        <f t="shared" si="4"/>
        <v>10848</v>
      </c>
      <c r="AF176" s="80">
        <f t="shared" si="4"/>
        <v>10245</v>
      </c>
      <c r="AG176" s="80">
        <f t="shared" si="4"/>
        <v>15867.76</v>
      </c>
      <c r="AH176" s="79">
        <f t="shared" si="4"/>
        <v>10381</v>
      </c>
      <c r="AI176" s="26"/>
    </row>
    <row r="177" spans="1:35" ht="15">
      <c r="A177" s="20"/>
      <c r="B177" s="20"/>
      <c r="C177" s="20"/>
      <c r="D177" s="20"/>
      <c r="E177" s="20"/>
      <c r="F177" s="20"/>
      <c r="G177" s="20"/>
      <c r="H177" s="20"/>
      <c r="I177" s="62"/>
      <c r="J177" s="23" t="e">
        <f t="shared" si="2"/>
        <v>#DIV/0!</v>
      </c>
      <c r="K177" s="90">
        <f>K176+L176</f>
        <v>284139.23</v>
      </c>
      <c r="L177" s="91"/>
      <c r="M177" s="81" t="s">
        <v>117</v>
      </c>
      <c r="N177" s="79">
        <f>M176+N176</f>
        <v>21198.12</v>
      </c>
      <c r="O177" s="79">
        <f>N177+O176</f>
        <v>30269.87</v>
      </c>
      <c r="P177" s="79">
        <f aca="true" t="shared" si="5" ref="P177:X177">O177+P176</f>
        <v>43176.07</v>
      </c>
      <c r="Q177" s="79">
        <f t="shared" si="5"/>
        <v>52278.07</v>
      </c>
      <c r="R177" s="79">
        <f t="shared" si="5"/>
        <v>60078.07</v>
      </c>
      <c r="S177" s="79">
        <f t="shared" si="5"/>
        <v>74788.07</v>
      </c>
      <c r="T177" s="79">
        <f t="shared" si="5"/>
        <v>90371.58</v>
      </c>
      <c r="U177" s="79">
        <f t="shared" si="5"/>
        <v>98161.58</v>
      </c>
      <c r="V177" s="79">
        <f t="shared" si="5"/>
        <v>123631.05</v>
      </c>
      <c r="W177" s="79">
        <f t="shared" si="5"/>
        <v>132359.88</v>
      </c>
      <c r="X177" s="79">
        <f t="shared" si="5"/>
        <v>141618.67</v>
      </c>
      <c r="Y177" s="80">
        <f>X177+Y176</f>
        <v>154119.6</v>
      </c>
      <c r="Z177" s="80">
        <f>Y177+Z176</f>
        <v>162910.78</v>
      </c>
      <c r="AA177" s="80">
        <f>Z177+AA176</f>
        <v>184660.78</v>
      </c>
      <c r="AB177" s="80">
        <f>AA177+AB176</f>
        <v>195509.47</v>
      </c>
      <c r="AC177" s="80">
        <f>AB177+AC176</f>
        <v>222897.47</v>
      </c>
      <c r="AD177" s="80">
        <f>AC177+AD176</f>
        <v>236797.47</v>
      </c>
      <c r="AE177" s="80">
        <f>AD177+AE176</f>
        <v>247645.47</v>
      </c>
      <c r="AF177" s="80">
        <f>AE177+AF176</f>
        <v>257890.47</v>
      </c>
      <c r="AG177" s="80">
        <f>AF177+AG176</f>
        <v>273758.23</v>
      </c>
      <c r="AH177" s="79">
        <f>AG177+AH176</f>
        <v>284139.23</v>
      </c>
      <c r="AI177" s="26"/>
    </row>
    <row r="178" spans="1:34" ht="15">
      <c r="A178" s="20"/>
      <c r="B178" s="20"/>
      <c r="C178" s="20"/>
      <c r="D178" s="27"/>
      <c r="E178" s="27" t="s">
        <v>4</v>
      </c>
      <c r="F178" s="27"/>
      <c r="G178" s="27"/>
      <c r="H178" s="27"/>
      <c r="I178" s="27"/>
      <c r="J178" s="23" t="e">
        <f t="shared" si="2"/>
        <v>#DIV/0!</v>
      </c>
      <c r="K178" s="75"/>
      <c r="L178" s="75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5"/>
      <c r="Z178" s="25"/>
      <c r="AA178" s="4"/>
      <c r="AB178" s="4"/>
      <c r="AC178" s="4"/>
      <c r="AD178" s="4"/>
      <c r="AE178" s="4"/>
      <c r="AF178" s="4"/>
      <c r="AG178" s="4"/>
      <c r="AH178" s="4"/>
    </row>
    <row r="179" spans="1:34" ht="15">
      <c r="A179" s="20"/>
      <c r="B179" s="20"/>
      <c r="C179" s="20"/>
      <c r="D179" s="23">
        <f>D26+D28+D30+D33+D53+D58+D62+D77+D81+D100+D124+D145</f>
        <v>41834.18</v>
      </c>
      <c r="E179" s="27" t="s">
        <v>118</v>
      </c>
      <c r="F179" s="27"/>
      <c r="G179" s="27"/>
      <c r="H179" s="27"/>
      <c r="I179" s="23">
        <f>K176</f>
        <v>50942</v>
      </c>
      <c r="J179" s="23">
        <f t="shared" si="2"/>
        <v>121.77124064580684</v>
      </c>
      <c r="K179" s="51"/>
      <c r="L179" s="51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5"/>
      <c r="Z179" s="25"/>
      <c r="AA179" s="4"/>
      <c r="AB179" s="4"/>
      <c r="AC179" s="4"/>
      <c r="AD179" s="4"/>
      <c r="AE179" s="4"/>
      <c r="AF179" s="4"/>
      <c r="AG179" s="4"/>
      <c r="AH179" s="4"/>
    </row>
    <row r="180" spans="1:34" ht="15">
      <c r="A180" s="20"/>
      <c r="B180" s="20"/>
      <c r="C180" s="20"/>
      <c r="D180" s="23">
        <f>D13+D20+D39+D44+D59+D60+D63+D84+D107+D120+D126+D132+D159+D173</f>
        <v>226145.28000000003</v>
      </c>
      <c r="E180" s="27" t="s">
        <v>119</v>
      </c>
      <c r="F180" s="27"/>
      <c r="G180" s="27"/>
      <c r="H180" s="27"/>
      <c r="I180" s="23">
        <f>L176</f>
        <v>233197.22999999998</v>
      </c>
      <c r="J180" s="23">
        <f t="shared" si="2"/>
        <v>103.11832729827479</v>
      </c>
      <c r="K180" s="51"/>
      <c r="L180" s="51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5"/>
      <c r="Z180" s="25"/>
      <c r="AA180" s="4"/>
      <c r="AB180" s="4"/>
      <c r="AC180" s="4"/>
      <c r="AD180" s="4"/>
      <c r="AE180" s="4"/>
      <c r="AF180" s="4"/>
      <c r="AG180" s="4"/>
      <c r="AH180" s="4"/>
    </row>
    <row r="181" spans="1:34" ht="15">
      <c r="A181" s="20"/>
      <c r="B181" s="20"/>
      <c r="C181" s="20"/>
      <c r="D181" s="31">
        <f>SUM(D179:D180)</f>
        <v>267979.46</v>
      </c>
      <c r="E181" s="28" t="s">
        <v>66</v>
      </c>
      <c r="F181" s="28"/>
      <c r="G181" s="28"/>
      <c r="H181" s="28"/>
      <c r="I181" s="31">
        <f>SUM(I179:I180)</f>
        <v>284139.23</v>
      </c>
      <c r="J181" s="23">
        <f t="shared" si="2"/>
        <v>106.03022709277792</v>
      </c>
      <c r="K181" s="82"/>
      <c r="L181" s="82">
        <f>AH177</f>
        <v>284139.23</v>
      </c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5"/>
      <c r="Z181" s="25"/>
      <c r="AA181" s="4"/>
      <c r="AB181" s="4"/>
      <c r="AC181" s="4"/>
      <c r="AD181" s="4"/>
      <c r="AE181" s="4"/>
      <c r="AF181" s="4"/>
      <c r="AG181" s="4"/>
      <c r="AH181" s="4"/>
    </row>
    <row r="182" spans="12:34" ht="15">
      <c r="L182" s="83">
        <f>L181-K177</f>
        <v>0</v>
      </c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5"/>
      <c r="Z182" s="25"/>
      <c r="AA182" s="4"/>
      <c r="AB182" s="4"/>
      <c r="AC182" s="4"/>
      <c r="AD182" s="4"/>
      <c r="AE182" s="4"/>
      <c r="AF182" s="4"/>
      <c r="AG182" s="4"/>
      <c r="AH182" s="4"/>
    </row>
    <row r="183" spans="1:34" ht="15">
      <c r="A183" t="s">
        <v>120</v>
      </c>
      <c r="F183" t="s">
        <v>121</v>
      </c>
      <c r="H183" t="s">
        <v>122</v>
      </c>
      <c r="I183" s="83">
        <v>284139.23</v>
      </c>
      <c r="J183" s="83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5"/>
      <c r="Z183" s="25"/>
      <c r="AA183" s="4"/>
      <c r="AB183" s="4"/>
      <c r="AC183" s="4"/>
      <c r="AD183" s="4"/>
      <c r="AE183" s="4"/>
      <c r="AF183" s="4"/>
      <c r="AG183" s="4"/>
      <c r="AH183" s="4"/>
    </row>
    <row r="184" spans="7:34" ht="15">
      <c r="G184" t="s">
        <v>123</v>
      </c>
      <c r="I184" s="83">
        <f>I183-I181</f>
        <v>0</v>
      </c>
      <c r="J184" s="83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5"/>
      <c r="Z184" s="25"/>
      <c r="AA184" s="4"/>
      <c r="AB184" s="4"/>
      <c r="AC184" s="4"/>
      <c r="AD184" s="4"/>
      <c r="AE184" s="4"/>
      <c r="AF184" s="4"/>
      <c r="AG184" s="4"/>
      <c r="AH184" s="4"/>
    </row>
    <row r="185" spans="13:34" ht="15"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5"/>
      <c r="Z185" s="25"/>
      <c r="AA185" s="4"/>
      <c r="AB185" s="4"/>
      <c r="AC185" s="4"/>
      <c r="AD185" s="4"/>
      <c r="AE185" s="4"/>
      <c r="AF185" s="4"/>
      <c r="AG185" s="4"/>
      <c r="AH185" s="4"/>
    </row>
    <row r="186" spans="9:34" ht="15">
      <c r="I186" s="83"/>
      <c r="J186" s="83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5"/>
      <c r="Z186" s="25"/>
      <c r="AA186" s="4"/>
      <c r="AB186" s="4"/>
      <c r="AC186" s="4"/>
      <c r="AD186" s="4"/>
      <c r="AE186" s="4"/>
      <c r="AF186" s="4"/>
      <c r="AG186" s="4"/>
      <c r="AH186" s="4"/>
    </row>
    <row r="187" spans="13:34" ht="15"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5"/>
      <c r="Z187" s="25"/>
      <c r="AA187" s="4"/>
      <c r="AB187" s="4"/>
      <c r="AC187" s="4"/>
      <c r="AD187" s="4"/>
      <c r="AE187" s="4"/>
      <c r="AF187" s="4"/>
      <c r="AG187" s="4"/>
      <c r="AH187" s="4"/>
    </row>
    <row r="188" spans="13:34" ht="15"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5"/>
      <c r="Z188" s="25"/>
      <c r="AA188" s="4"/>
      <c r="AB188" s="4"/>
      <c r="AC188" s="4"/>
      <c r="AD188" s="4"/>
      <c r="AE188" s="4"/>
      <c r="AF188" s="4"/>
      <c r="AG188" s="4"/>
      <c r="AH188" s="4"/>
    </row>
    <row r="189" spans="13:34" ht="15"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5"/>
      <c r="Z189" s="25"/>
      <c r="AA189" s="4"/>
      <c r="AB189" s="4"/>
      <c r="AC189" s="4"/>
      <c r="AD189" s="4"/>
      <c r="AE189" s="4"/>
      <c r="AF189" s="4"/>
      <c r="AG189" s="4"/>
      <c r="AH189" s="4"/>
    </row>
  </sheetData>
  <sheetProtection/>
  <mergeCells count="21">
    <mergeCell ref="E61:H61"/>
    <mergeCell ref="A4:H5"/>
    <mergeCell ref="I5:I6"/>
    <mergeCell ref="J5:J6"/>
    <mergeCell ref="K5:L5"/>
    <mergeCell ref="E13:H13"/>
    <mergeCell ref="E20:H20"/>
    <mergeCell ref="E27:H27"/>
    <mergeCell ref="E31:H31"/>
    <mergeCell ref="E33:H33"/>
    <mergeCell ref="E45:H45"/>
    <mergeCell ref="E53:H53"/>
    <mergeCell ref="E175:H175"/>
    <mergeCell ref="E176:H176"/>
    <mergeCell ref="K177:L177"/>
    <mergeCell ref="F63:G63"/>
    <mergeCell ref="E64:H64"/>
    <mergeCell ref="F65:G65"/>
    <mergeCell ref="E69:G69"/>
    <mergeCell ref="E121:H121"/>
    <mergeCell ref="F160:H160"/>
  </mergeCells>
  <printOptions/>
  <pageMargins left="0.7" right="0.7" top="0.75" bottom="0.75" header="0.3" footer="0.3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2017-02-16T11:31:17Z</dcterms:modified>
  <cp:category/>
  <cp:version/>
  <cp:contentType/>
  <cp:contentStatus/>
</cp:coreProperties>
</file>