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urbanika</author>
  </authors>
  <commentList>
    <comment ref="A6" authorId="0">
      <text>
        <r>
          <rPr>
            <b/>
            <sz val="8"/>
            <rFont val="Tahoma"/>
            <family val="0"/>
          </rPr>
          <t>urbanika: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<sst xmlns="http://schemas.openxmlformats.org/spreadsheetml/2006/main" count="321" uniqueCount="176">
  <si>
    <t>dział</t>
  </si>
  <si>
    <t>rozdział</t>
  </si>
  <si>
    <t>par</t>
  </si>
  <si>
    <t>Treść</t>
  </si>
  <si>
    <t>plan obecny</t>
  </si>
  <si>
    <t>zmiana</t>
  </si>
  <si>
    <t>plan po zmianach</t>
  </si>
  <si>
    <t>600</t>
  </si>
  <si>
    <t>60016</t>
  </si>
  <si>
    <t>700</t>
  </si>
  <si>
    <t>70005</t>
  </si>
  <si>
    <t>6050</t>
  </si>
  <si>
    <t>900</t>
  </si>
  <si>
    <t>RAZEM</t>
  </si>
  <si>
    <t>Rok 2011</t>
  </si>
  <si>
    <t>4110</t>
  </si>
  <si>
    <t>4120</t>
  </si>
  <si>
    <t>4300</t>
  </si>
  <si>
    <t>4010</t>
  </si>
  <si>
    <t>Wydatki inwestycyjne jednostek budżetowych</t>
  </si>
  <si>
    <t>TRANSPORT I ŁĄCZNOŚĆ</t>
  </si>
  <si>
    <t>Drogi publiczne gminne</t>
  </si>
  <si>
    <t>GOSPODARKA MIESZKANIOWA</t>
  </si>
  <si>
    <t>Gospodarka gruntami i nieruchomosciami</t>
  </si>
  <si>
    <t>GOSPODARKA KOMUNALNA I OCHRONA ŚRODOWISKA</t>
  </si>
  <si>
    <t>4210</t>
  </si>
  <si>
    <t>801</t>
  </si>
  <si>
    <t xml:space="preserve">OSWIATA I WYCHOWANIE </t>
  </si>
  <si>
    <t xml:space="preserve">Wydatki inwestycyjne jednostek budżetowych </t>
  </si>
  <si>
    <t>D O C H O D Y :</t>
  </si>
  <si>
    <t>80110</t>
  </si>
  <si>
    <t xml:space="preserve">Wynagrodzenia osobowe pracowników </t>
  </si>
  <si>
    <t>921</t>
  </si>
  <si>
    <t>Kultura i ochrona dziedzictwa narodowego</t>
  </si>
  <si>
    <t>ADMINISTRACJA PUBLICZNA</t>
  </si>
  <si>
    <t>Urzędy gmin</t>
  </si>
  <si>
    <t>010</t>
  </si>
  <si>
    <t>01010</t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</si>
  <si>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</si>
  <si>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t>6060</t>
  </si>
  <si>
    <t>758</t>
  </si>
  <si>
    <t>75802</t>
  </si>
  <si>
    <t>2920</t>
  </si>
  <si>
    <t>Subwencja oświatowa</t>
  </si>
  <si>
    <t>4260</t>
  </si>
  <si>
    <t>ROLNICTWO I ŁOWIECTWO</t>
  </si>
  <si>
    <t>Infrastruktura wodociagowa i sanitacyjna wsi</t>
  </si>
  <si>
    <t>RÓŻNE ROZLICZENIA</t>
  </si>
  <si>
    <t>Uzupełnienie subwencji ogólnej dla jednostek samorzadu terytorialnego</t>
  </si>
  <si>
    <t>Zakup usług remontowych</t>
  </si>
  <si>
    <t>92601</t>
  </si>
  <si>
    <t>Obiekty sportowe</t>
  </si>
  <si>
    <t>80101</t>
  </si>
  <si>
    <t>80104</t>
  </si>
  <si>
    <t>Gimnazja</t>
  </si>
  <si>
    <t>Przedszkola publiczne</t>
  </si>
  <si>
    <t>Szkoły Podstawowe</t>
  </si>
  <si>
    <t>852</t>
  </si>
  <si>
    <t>85212</t>
  </si>
  <si>
    <t>85219</t>
  </si>
  <si>
    <t>85228</t>
  </si>
  <si>
    <t>POMOC SPOŁECZNA</t>
  </si>
  <si>
    <t>Świadczenia rodzinne</t>
  </si>
  <si>
    <t>Ośrodki pomocy społecznej</t>
  </si>
  <si>
    <t>92109</t>
  </si>
  <si>
    <t>75801</t>
  </si>
  <si>
    <t>60013</t>
  </si>
  <si>
    <t>Drogi wojewódzkie</t>
  </si>
  <si>
    <t>Budowa pompowni wody w Radostowie</t>
  </si>
  <si>
    <t>90095</t>
  </si>
  <si>
    <t>6220</t>
  </si>
  <si>
    <t>Dotacja na modernizację świetlicy w Studnicy</t>
  </si>
  <si>
    <t>Modernizacja świetlic Franknowo 14500</t>
  </si>
  <si>
    <t>85202</t>
  </si>
  <si>
    <t>4330</t>
  </si>
  <si>
    <t>85203</t>
  </si>
  <si>
    <t>Domy pomocy społecznej</t>
  </si>
  <si>
    <t>Zakup usług przez jst od innych jst</t>
  </si>
  <si>
    <t>Osrodki wsparcia</t>
  </si>
  <si>
    <t>Składki ZUS</t>
  </si>
  <si>
    <t>Zakup energii</t>
  </si>
  <si>
    <t>Składki FP</t>
  </si>
  <si>
    <t>85214</t>
  </si>
  <si>
    <t>Zasiłki i pomoc w naturze</t>
  </si>
  <si>
    <t>3110</t>
  </si>
  <si>
    <t>Świadczenia społeczne</t>
  </si>
  <si>
    <t>Usługi opiekuńcze</t>
  </si>
  <si>
    <t>85232</t>
  </si>
  <si>
    <t>Centra Integracji Społecznej</t>
  </si>
  <si>
    <t>Zakup materiałów i wyposażenia</t>
  </si>
  <si>
    <t>4218</t>
  </si>
  <si>
    <t>4248</t>
  </si>
  <si>
    <t>4270</t>
  </si>
  <si>
    <t>4308</t>
  </si>
  <si>
    <t>4309</t>
  </si>
  <si>
    <t>2540</t>
  </si>
  <si>
    <t>80113</t>
  </si>
  <si>
    <t>Dowozenie uczniów do szkół</t>
  </si>
  <si>
    <t>Zakup usług pozostałycg</t>
  </si>
  <si>
    <t>Zakup pomocy naukowych,dydaktycznych i książek</t>
  </si>
  <si>
    <t>Zakup usług pozostałych</t>
  </si>
  <si>
    <t>92116</t>
  </si>
  <si>
    <t>Bibilioteki</t>
  </si>
  <si>
    <t>2480</t>
  </si>
  <si>
    <t>85295</t>
  </si>
  <si>
    <t>2030</t>
  </si>
  <si>
    <t>75022</t>
  </si>
  <si>
    <t>92695</t>
  </si>
  <si>
    <t>80114</t>
  </si>
  <si>
    <t>8020</t>
  </si>
  <si>
    <t>926</t>
  </si>
  <si>
    <t>Dotacja podmiotowa z budżetu dla instytucji kultury</t>
  </si>
  <si>
    <t>Domy i ośrodki kultury swietlice i kluby</t>
  </si>
  <si>
    <t>KULTURA FIZYCZNA I SPORT</t>
  </si>
  <si>
    <t>Pozostała działalnosć</t>
  </si>
  <si>
    <t>Zespoły obsługi ekonomiczno-administrayjnej szkół</t>
  </si>
  <si>
    <t>Rady gmin</t>
  </si>
  <si>
    <t>Obsługa długu publicznego</t>
  </si>
  <si>
    <t>Obsługa papierów wartosciowych,kredytów i pozyczek jst</t>
  </si>
  <si>
    <t>Wypłaty z tytułu gwarancji i poręczeń</t>
  </si>
  <si>
    <t>70001</t>
  </si>
  <si>
    <t>4600</t>
  </si>
  <si>
    <t>Budowa węzłą ciepłowniczego</t>
  </si>
  <si>
    <t>Budowa węzła ciepłowniczego</t>
  </si>
  <si>
    <t>0770</t>
  </si>
  <si>
    <t>756</t>
  </si>
  <si>
    <t>75621</t>
  </si>
  <si>
    <t>0010</t>
  </si>
  <si>
    <t>2008</t>
  </si>
  <si>
    <t>6058</t>
  </si>
  <si>
    <t>6059</t>
  </si>
  <si>
    <t>6298</t>
  </si>
  <si>
    <t>Budowa i wyposażenie boiska w Potrytach</t>
  </si>
  <si>
    <t>90001</t>
  </si>
  <si>
    <t>Budowa kanalizacji sanitarnej i oczyszczalni ścieków we FRANKNOWIE</t>
  </si>
  <si>
    <t>Budowa kanalizacji sanitarnej i oczyszczalni ścieków w RADOSTOWIE</t>
  </si>
  <si>
    <t>rok 2012</t>
  </si>
  <si>
    <t>Rewitalizacja Jezioran</t>
  </si>
  <si>
    <t>90002</t>
  </si>
  <si>
    <t>6010</t>
  </si>
  <si>
    <t>Modernizacja swietlicy w Dercu</t>
  </si>
  <si>
    <t>Przebudowa chodników w Jezioranach ul. Kajki II etap</t>
  </si>
  <si>
    <t>Adaptacja świetlicy wiejskiej w Kramarzewie na 4 lokale mieszkalne-dokumentacja</t>
  </si>
  <si>
    <t>Zabezpieczenie budynku byłego magazynu przed katastrofą ul.Kościelna 11</t>
  </si>
  <si>
    <t>Zakłady gospodarki mieszkaniowej</t>
  </si>
  <si>
    <t>Zakupy inwestycyjne jednostek budżetowych</t>
  </si>
  <si>
    <t>Zakupy inwestycyjne jednostek  budżetowych</t>
  </si>
  <si>
    <t>Kary i odszkodowania wypłacane na rzecz osób fizycznych</t>
  </si>
  <si>
    <t>Zakup i montaż nowych wiat przystankowych w msc. Radosto-wo,Franknowo,Kalis,Ustnik,Studnica</t>
  </si>
  <si>
    <t>Budowa zjazdu do świetlicy i wiejskiej  szkoły w Radostowie (ZOGJO)</t>
  </si>
  <si>
    <t>Budowa zjazdu do świetlicy  wiejskiej i szkoły w Radostowie(ZOGJO)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</si>
  <si>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 :dochody1mln powiat,1mln bp</t>
    </r>
  </si>
  <si>
    <t xml:space="preserve">Dotacja podmiotowa dla niepub-licznej jednostki systemu oświaty </t>
  </si>
  <si>
    <t xml:space="preserve">Wynagrodzenia osobowe pracow-ników obsługi i administr szkół i placówek oświaty </t>
  </si>
  <si>
    <t>Gospodarka ściekowa i ochrona wód</t>
  </si>
  <si>
    <t>Gospodarka odpadami</t>
  </si>
  <si>
    <t xml:space="preserve">Wydatki na zakup i objęcie akcji, wniesienie wkładów do spółek prawa handlowego-składka dla ZGOK Olsztyn38.000 brak 24000 </t>
  </si>
  <si>
    <t xml:space="preserve">Dotacje celowe z budżetu na finan-sowanie lub dofinansowanie kosztów realizacji inwestycji i zakupów inwestycyjnych innych jednostek sektora finansów publicznych </t>
  </si>
  <si>
    <t xml:space="preserve">Rezygnacja z programu Ministerialnego </t>
  </si>
  <si>
    <t>podwyżka wynagrodzeń i pochodne</t>
  </si>
  <si>
    <t>Odwodnienie cmentarza komunal-nego przy murze kwatera I i II</t>
  </si>
  <si>
    <t>Odwodnienie cmentarza komunal-nego przy murze kwatera Ii II</t>
  </si>
  <si>
    <t>Dotacja podmiotowa z budżetu dla instytucji kultury ( podwyżka wynagrodzeń i pochodne)</t>
  </si>
  <si>
    <t>Wpłaty z tytułu odpłatnego nabycia prawa własności oraz prawa uzytkowania wieczystego</t>
  </si>
  <si>
    <t xml:space="preserve">Część oswiatowa subwencji ogólnej dla jst </t>
  </si>
  <si>
    <t>Udziały gmin w podatkach stanowiacych dochód bp</t>
  </si>
  <si>
    <t xml:space="preserve">Dochody od osób prawnych  I osób fizycznych </t>
  </si>
  <si>
    <t>Podatek dochodowy od osób fizycznych</t>
  </si>
  <si>
    <t xml:space="preserve">Środki na dofinansowanie  własnych inwestycji gmin  pozyskane z innych źródeł  (Program - przystanki ) </t>
  </si>
  <si>
    <t>Środki na dofinansowanie  własnych inwestycji gmin  pozyskane z innych źródeł (Program rewitalizacja, place zabaw)</t>
  </si>
  <si>
    <t>Dotacje rozwojowe oraz środki na finansow. Współnej Polityki Rolnej (Program wyposażenie szkół)</t>
  </si>
  <si>
    <t>Dotacje rozwojowe oraz środki na finansow. Współnej Polityki Rolnej ( Program wyposażenie przedszkola)</t>
  </si>
  <si>
    <t xml:space="preserve">Dotacje rozwojowe oraz środki na finansow. Współnej Polityki Rolnej( Program wyposażenie gimnazjum) </t>
  </si>
  <si>
    <t>Dotacjacelowa  z budżetu państwa na realizację  własnych zadań bieżących</t>
  </si>
  <si>
    <t xml:space="preserve">Środki na dofinansowanie  własnych inwestycji gmin  pozyskane z innych źródeł (Programy kanalizacje wiejskie na 2011) </t>
  </si>
  <si>
    <t>Środki na dofinansowanie  własnych inwestycji gmin  pozyskane z innych źródeł ( Programy boiska)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</si>
</sst>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1" xfId="0" applyBorder="1" applyAlignment="1">
      <alignment vertical="top"/>
    </xf>
    <xf numFmtId="4" fontId="6" fillId="0" borderId="0" xfId="0" applyNumberFormat="1" applyFont="1" applyAlignment="1">
      <alignment vertical="top"/>
    </xf>
    <xf numFmtId="4" fontId="30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3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4" fillId="0" borderId="13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49" fontId="25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6" fillId="0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Layout" workbookViewId="0" topLeftCell="A161">
      <pane ySplit="5115" topLeftCell="BM172" activePane="topLeft" state="split"/>
      <selection pane="topLeft" activeCell="D179" sqref="D179"/>
      <selection pane="bottomLeft" activeCell="D62" sqref="D62"/>
    </sheetView>
  </sheetViews>
  <sheetFormatPr defaultColWidth="9.140625" defaultRowHeight="12.75"/>
  <cols>
    <col min="1" max="1" width="6.28125" style="25" customWidth="1"/>
    <col min="2" max="2" width="6.00390625" style="25" customWidth="1"/>
    <col min="3" max="3" width="4.8515625" style="25" customWidth="1"/>
    <col min="4" max="4" width="25.140625" style="0" customWidth="1"/>
    <col min="5" max="5" width="11.421875" style="0" customWidth="1"/>
    <col min="6" max="6" width="12.28125" style="0" bestFit="1" customWidth="1"/>
    <col min="7" max="7" width="14.421875" style="0" bestFit="1" customWidth="1"/>
    <col min="8" max="8" width="10.00390625" style="51" customWidth="1"/>
    <col min="9" max="9" width="10.00390625" style="51" bestFit="1" customWidth="1"/>
  </cols>
  <sheetData>
    <row r="1" spans="1:9" ht="22.5">
      <c r="A1" s="12" t="s">
        <v>0</v>
      </c>
      <c r="B1" s="12" t="s">
        <v>1</v>
      </c>
      <c r="C1" s="12" t="s">
        <v>2</v>
      </c>
      <c r="D1" s="6" t="s">
        <v>3</v>
      </c>
      <c r="E1" s="13" t="s">
        <v>4</v>
      </c>
      <c r="F1" s="13" t="s">
        <v>5</v>
      </c>
      <c r="G1" s="13" t="s">
        <v>6</v>
      </c>
      <c r="H1" s="14" t="s">
        <v>14</v>
      </c>
      <c r="I1" s="9" t="s">
        <v>136</v>
      </c>
    </row>
    <row r="2" spans="1:9" ht="12.75">
      <c r="A2" s="60" t="s">
        <v>36</v>
      </c>
      <c r="B2" s="15"/>
      <c r="C2" s="15"/>
      <c r="D2" s="7" t="s">
        <v>45</v>
      </c>
      <c r="E2" s="16">
        <f aca="true" t="shared" si="0" ref="E2:I3">E3</f>
        <v>0</v>
      </c>
      <c r="F2" s="16">
        <f t="shared" si="0"/>
        <v>20000</v>
      </c>
      <c r="G2" s="16">
        <f t="shared" si="0"/>
        <v>20000</v>
      </c>
      <c r="H2" s="16">
        <f t="shared" si="0"/>
        <v>44000</v>
      </c>
      <c r="I2" s="16">
        <f t="shared" si="0"/>
        <v>0</v>
      </c>
    </row>
    <row r="3" spans="1:9" ht="22.5">
      <c r="A3" s="63"/>
      <c r="B3" s="60" t="s">
        <v>37</v>
      </c>
      <c r="C3" s="15"/>
      <c r="D3" s="6" t="s">
        <v>46</v>
      </c>
      <c r="E3" s="16">
        <f t="shared" si="0"/>
        <v>0</v>
      </c>
      <c r="F3" s="16">
        <f t="shared" si="0"/>
        <v>20000</v>
      </c>
      <c r="G3" s="16">
        <f t="shared" si="0"/>
        <v>20000</v>
      </c>
      <c r="H3" s="16">
        <f t="shared" si="0"/>
        <v>44000</v>
      </c>
      <c r="I3" s="16">
        <f t="shared" si="0"/>
        <v>0</v>
      </c>
    </row>
    <row r="4" spans="1:9" ht="22.5">
      <c r="A4" s="63"/>
      <c r="B4" s="63"/>
      <c r="C4" s="12" t="s">
        <v>11</v>
      </c>
      <c r="D4" s="6" t="s">
        <v>19</v>
      </c>
      <c r="E4" s="13"/>
      <c r="F4" s="13">
        <f>F5</f>
        <v>20000</v>
      </c>
      <c r="G4" s="13">
        <f>G5</f>
        <v>20000</v>
      </c>
      <c r="H4" s="13">
        <f>H5</f>
        <v>44000</v>
      </c>
      <c r="I4" s="53"/>
    </row>
    <row r="5" spans="1:9" ht="22.5">
      <c r="A5" s="63"/>
      <c r="B5" s="64"/>
      <c r="C5" s="12"/>
      <c r="D5" s="28" t="s">
        <v>68</v>
      </c>
      <c r="E5" s="13"/>
      <c r="F5" s="13">
        <v>20000</v>
      </c>
      <c r="G5" s="13">
        <f>E5+F5</f>
        <v>20000</v>
      </c>
      <c r="H5" s="14">
        <v>44000</v>
      </c>
      <c r="I5" s="53"/>
    </row>
    <row r="6" spans="1:9" s="5" customFormat="1" ht="14.25">
      <c r="A6" s="60" t="s">
        <v>7</v>
      </c>
      <c r="B6" s="15"/>
      <c r="C6" s="15"/>
      <c r="D6" s="7" t="s">
        <v>20</v>
      </c>
      <c r="E6" s="16">
        <f>E13+E7</f>
        <v>568797</v>
      </c>
      <c r="F6" s="16">
        <f>F13+F7</f>
        <v>250023</v>
      </c>
      <c r="G6" s="16">
        <f>G13+G7</f>
        <v>818820</v>
      </c>
      <c r="H6" s="16">
        <f>H13</f>
        <v>0</v>
      </c>
      <c r="I6" s="16">
        <f>I13</f>
        <v>0</v>
      </c>
    </row>
    <row r="7" spans="1:9" s="5" customFormat="1" ht="14.25">
      <c r="A7" s="61"/>
      <c r="B7" s="60" t="s">
        <v>66</v>
      </c>
      <c r="C7" s="15"/>
      <c r="D7" s="7" t="s">
        <v>67</v>
      </c>
      <c r="E7" s="16">
        <f>E8+E11</f>
        <v>385000</v>
      </c>
      <c r="F7" s="16">
        <f>F8+F11</f>
        <v>200000</v>
      </c>
      <c r="G7" s="16">
        <f>G8+G11</f>
        <v>585000</v>
      </c>
      <c r="H7" s="16">
        <f>H8+H11</f>
        <v>0</v>
      </c>
      <c r="I7" s="16">
        <f>I8+I11</f>
        <v>0</v>
      </c>
    </row>
    <row r="8" spans="1:9" s="5" customFormat="1" ht="22.5">
      <c r="A8" s="61"/>
      <c r="B8" s="61"/>
      <c r="C8" s="60" t="s">
        <v>11</v>
      </c>
      <c r="D8" s="6" t="s">
        <v>19</v>
      </c>
      <c r="E8" s="13">
        <f>E9+E10</f>
        <v>385000</v>
      </c>
      <c r="F8" s="13">
        <f>F9+F10</f>
        <v>160000</v>
      </c>
      <c r="G8" s="13">
        <f>G9+G10</f>
        <v>545000</v>
      </c>
      <c r="H8" s="13"/>
      <c r="I8" s="53"/>
    </row>
    <row r="9" spans="1:9" s="5" customFormat="1" ht="22.5">
      <c r="A9" s="61"/>
      <c r="B9" s="61"/>
      <c r="C9" s="61"/>
      <c r="D9" s="6" t="s">
        <v>141</v>
      </c>
      <c r="E9" s="13">
        <v>385000</v>
      </c>
      <c r="F9" s="13">
        <v>150000</v>
      </c>
      <c r="G9" s="13">
        <f>E9+F9</f>
        <v>535000</v>
      </c>
      <c r="H9" s="13"/>
      <c r="I9" s="53"/>
    </row>
    <row r="10" spans="1:9" s="5" customFormat="1" ht="24" customHeight="1">
      <c r="A10" s="61"/>
      <c r="B10" s="61"/>
      <c r="C10" s="62"/>
      <c r="D10" s="6" t="s">
        <v>149</v>
      </c>
      <c r="E10" s="13"/>
      <c r="F10" s="13">
        <v>10000</v>
      </c>
      <c r="G10" s="13">
        <f>E10+F10</f>
        <v>10000</v>
      </c>
      <c r="H10" s="13"/>
      <c r="I10" s="53"/>
    </row>
    <row r="11" spans="1:9" s="5" customFormat="1" ht="24.75" customHeight="1">
      <c r="A11" s="61"/>
      <c r="B11" s="61"/>
      <c r="C11" s="60" t="s">
        <v>39</v>
      </c>
      <c r="D11" s="29" t="s">
        <v>145</v>
      </c>
      <c r="E11" s="13">
        <f>E12</f>
        <v>0</v>
      </c>
      <c r="F11" s="13">
        <f>F12</f>
        <v>40000</v>
      </c>
      <c r="G11" s="13">
        <f>G12</f>
        <v>40000</v>
      </c>
      <c r="H11" s="13"/>
      <c r="I11" s="53"/>
    </row>
    <row r="12" spans="1:9" s="5" customFormat="1" ht="23.25" customHeight="1">
      <c r="A12" s="61"/>
      <c r="B12" s="62"/>
      <c r="C12" s="62"/>
      <c r="D12" s="6" t="s">
        <v>150</v>
      </c>
      <c r="E12" s="13"/>
      <c r="F12" s="13">
        <v>40000</v>
      </c>
      <c r="G12" s="13">
        <f>E12+F12</f>
        <v>40000</v>
      </c>
      <c r="H12" s="13"/>
      <c r="I12" s="53"/>
    </row>
    <row r="13" spans="1:9" ht="12.75">
      <c r="A13" s="67"/>
      <c r="B13" s="60" t="s">
        <v>8</v>
      </c>
      <c r="C13" s="15"/>
      <c r="D13" s="7" t="s">
        <v>21</v>
      </c>
      <c r="E13" s="16">
        <f>E14+E15+E22+E18+E20</f>
        <v>183797</v>
      </c>
      <c r="F13" s="16">
        <f>F14+F15+F22+F18+F20</f>
        <v>50023</v>
      </c>
      <c r="G13" s="16">
        <f>G14+G15+G22+G18+G20</f>
        <v>233820</v>
      </c>
      <c r="H13" s="16">
        <f>H15+H22</f>
        <v>0</v>
      </c>
      <c r="I13" s="16">
        <f>I15+I22</f>
        <v>0</v>
      </c>
    </row>
    <row r="14" spans="1:9" ht="12.75">
      <c r="A14" s="67"/>
      <c r="B14" s="61"/>
      <c r="C14" s="12" t="s">
        <v>25</v>
      </c>
      <c r="D14" s="6" t="s">
        <v>89</v>
      </c>
      <c r="E14" s="13">
        <v>43444</v>
      </c>
      <c r="F14" s="13">
        <v>25000</v>
      </c>
      <c r="G14" s="13">
        <f>E14+F14</f>
        <v>68444</v>
      </c>
      <c r="H14" s="13"/>
      <c r="I14" s="53"/>
    </row>
    <row r="15" spans="1:9" ht="22.5">
      <c r="A15" s="67"/>
      <c r="B15" s="67"/>
      <c r="C15" s="74" t="s">
        <v>11</v>
      </c>
      <c r="D15" s="6" t="s">
        <v>19</v>
      </c>
      <c r="E15" s="13">
        <f>E16+E17</f>
        <v>77500</v>
      </c>
      <c r="F15" s="13">
        <f>F16+F17</f>
        <v>22000</v>
      </c>
      <c r="G15" s="13">
        <f>G16+G17</f>
        <v>99500</v>
      </c>
      <c r="H15" s="13"/>
      <c r="I15" s="53"/>
    </row>
    <row r="16" spans="1:9" ht="22.5">
      <c r="A16" s="67"/>
      <c r="B16" s="67"/>
      <c r="C16" s="74"/>
      <c r="D16" s="28" t="s">
        <v>151</v>
      </c>
      <c r="E16" s="13">
        <v>75500</v>
      </c>
      <c r="F16" s="13">
        <v>12000</v>
      </c>
      <c r="G16" s="13">
        <f>E16+F16</f>
        <v>87500</v>
      </c>
      <c r="H16" s="13"/>
      <c r="I16" s="53"/>
    </row>
    <row r="17" spans="1:9" ht="22.5">
      <c r="A17" s="67"/>
      <c r="B17" s="67"/>
      <c r="C17" s="74"/>
      <c r="D17" s="28" t="s">
        <v>38</v>
      </c>
      <c r="E17" s="13">
        <v>2000</v>
      </c>
      <c r="F17" s="13">
        <v>10000</v>
      </c>
      <c r="G17" s="13">
        <f>E17+F17</f>
        <v>12000</v>
      </c>
      <c r="H17" s="13"/>
      <c r="I17" s="53"/>
    </row>
    <row r="18" spans="1:9" ht="22.5">
      <c r="A18" s="67"/>
      <c r="B18" s="67"/>
      <c r="C18" s="39" t="s">
        <v>129</v>
      </c>
      <c r="D18" s="6" t="s">
        <v>19</v>
      </c>
      <c r="E18" s="13">
        <f>E19</f>
        <v>38639</v>
      </c>
      <c r="F18" s="13">
        <f>F19</f>
        <v>-4289</v>
      </c>
      <c r="G18" s="13">
        <f>G19</f>
        <v>34350</v>
      </c>
      <c r="H18" s="13"/>
      <c r="I18" s="53"/>
    </row>
    <row r="19" spans="1:9" ht="36" customHeight="1">
      <c r="A19" s="67"/>
      <c r="B19" s="67"/>
      <c r="C19" s="39"/>
      <c r="D19" s="28" t="s">
        <v>148</v>
      </c>
      <c r="E19" s="13">
        <v>38639</v>
      </c>
      <c r="F19" s="13">
        <v>-4289</v>
      </c>
      <c r="G19" s="13">
        <f>E19+F19</f>
        <v>34350</v>
      </c>
      <c r="H19" s="13"/>
      <c r="I19" s="53"/>
    </row>
    <row r="20" spans="1:9" ht="22.5">
      <c r="A20" s="67"/>
      <c r="B20" s="67"/>
      <c r="C20" s="39" t="s">
        <v>130</v>
      </c>
      <c r="D20" s="6" t="s">
        <v>19</v>
      </c>
      <c r="E20" s="13">
        <f>E21</f>
        <v>24214</v>
      </c>
      <c r="F20" s="13">
        <f>F21</f>
        <v>-2688</v>
      </c>
      <c r="G20" s="13">
        <f>G21</f>
        <v>21526</v>
      </c>
      <c r="H20" s="13"/>
      <c r="I20" s="53"/>
    </row>
    <row r="21" spans="1:9" ht="33.75" customHeight="1">
      <c r="A21" s="67"/>
      <c r="B21" s="67"/>
      <c r="C21" s="39"/>
      <c r="D21" s="28" t="s">
        <v>148</v>
      </c>
      <c r="E21" s="13">
        <v>24214</v>
      </c>
      <c r="F21" s="13">
        <v>-2688</v>
      </c>
      <c r="G21" s="13">
        <f>E21+F21</f>
        <v>21526</v>
      </c>
      <c r="H21" s="13"/>
      <c r="I21" s="53"/>
    </row>
    <row r="22" spans="1:9" ht="26.25" customHeight="1">
      <c r="A22" s="63"/>
      <c r="B22" s="63"/>
      <c r="C22" s="57" t="s">
        <v>39</v>
      </c>
      <c r="D22" s="29" t="s">
        <v>146</v>
      </c>
      <c r="E22" s="13">
        <f>E23</f>
        <v>0</v>
      </c>
      <c r="F22" s="13">
        <f>F23</f>
        <v>10000</v>
      </c>
      <c r="G22" s="13">
        <f>G23</f>
        <v>10000</v>
      </c>
      <c r="H22" s="9"/>
      <c r="I22" s="53"/>
    </row>
    <row r="23" spans="1:9" ht="22.5">
      <c r="A23" s="64"/>
      <c r="B23" s="64"/>
      <c r="C23" s="59"/>
      <c r="D23" s="28" t="s">
        <v>38</v>
      </c>
      <c r="E23" s="13"/>
      <c r="F23" s="13">
        <v>10000</v>
      </c>
      <c r="G23" s="13">
        <f>E23+F23</f>
        <v>10000</v>
      </c>
      <c r="H23" s="9"/>
      <c r="I23" s="53"/>
    </row>
    <row r="24" spans="1:9" s="4" customFormat="1" ht="21">
      <c r="A24" s="60" t="s">
        <v>9</v>
      </c>
      <c r="B24" s="15"/>
      <c r="C24" s="15"/>
      <c r="D24" s="7" t="s">
        <v>22</v>
      </c>
      <c r="E24" s="16">
        <f>E27+E25</f>
        <v>638800</v>
      </c>
      <c r="F24" s="16">
        <f>F27+F25</f>
        <v>-415450</v>
      </c>
      <c r="G24" s="16">
        <f>G27+G25</f>
        <v>223350</v>
      </c>
      <c r="H24" s="16">
        <f>H27+H25</f>
        <v>1374000</v>
      </c>
      <c r="I24" s="16">
        <f>I27+I25</f>
        <v>2721238.96</v>
      </c>
    </row>
    <row r="25" spans="1:9" s="4" customFormat="1" ht="21.75" customHeight="1">
      <c r="A25" s="61"/>
      <c r="B25" s="46" t="s">
        <v>120</v>
      </c>
      <c r="C25" s="15"/>
      <c r="D25" s="7" t="s">
        <v>144</v>
      </c>
      <c r="E25" s="16">
        <f>E26</f>
        <v>0</v>
      </c>
      <c r="F25" s="16">
        <f>F26</f>
        <v>2050</v>
      </c>
      <c r="G25" s="16">
        <f>G26</f>
        <v>2050</v>
      </c>
      <c r="H25" s="16">
        <f>H26</f>
        <v>0</v>
      </c>
      <c r="I25" s="16">
        <f>I26</f>
        <v>0</v>
      </c>
    </row>
    <row r="26" spans="1:9" s="4" customFormat="1" ht="21.75" customHeight="1">
      <c r="A26" s="61"/>
      <c r="B26" s="46"/>
      <c r="C26" s="12" t="s">
        <v>121</v>
      </c>
      <c r="D26" s="6" t="s">
        <v>147</v>
      </c>
      <c r="E26" s="13"/>
      <c r="F26" s="13">
        <v>2050</v>
      </c>
      <c r="G26" s="13">
        <f>E26+F26</f>
        <v>2050</v>
      </c>
      <c r="H26" s="16"/>
      <c r="I26" s="54"/>
    </row>
    <row r="27" spans="1:9" ht="21">
      <c r="A27" s="67"/>
      <c r="B27" s="57" t="s">
        <v>10</v>
      </c>
      <c r="C27" s="12"/>
      <c r="D27" s="7" t="s">
        <v>23</v>
      </c>
      <c r="E27" s="16">
        <f>E29+E37+E28+E33+E35</f>
        <v>638800</v>
      </c>
      <c r="F27" s="16">
        <f>F29+F37+F28+F33+F35</f>
        <v>-417500</v>
      </c>
      <c r="G27" s="16">
        <f>G29+G37+G28+G33+G35</f>
        <v>221300</v>
      </c>
      <c r="H27" s="16">
        <f>H29+H37+H28+H33+H35</f>
        <v>1374000</v>
      </c>
      <c r="I27" s="16">
        <f>I29+I37+I28+I33+I35</f>
        <v>2721238.96</v>
      </c>
    </row>
    <row r="28" spans="1:9" ht="12.75">
      <c r="A28" s="67"/>
      <c r="B28" s="58"/>
      <c r="C28" s="12" t="s">
        <v>17</v>
      </c>
      <c r="D28" s="6" t="s">
        <v>100</v>
      </c>
      <c r="E28" s="13">
        <v>38300</v>
      </c>
      <c r="F28" s="13">
        <v>35000</v>
      </c>
      <c r="G28" s="13">
        <f>E28+F28</f>
        <v>73300</v>
      </c>
      <c r="H28" s="16"/>
      <c r="I28" s="53"/>
    </row>
    <row r="29" spans="1:9" ht="22.5">
      <c r="A29" s="67"/>
      <c r="B29" s="58"/>
      <c r="C29" s="12" t="s">
        <v>11</v>
      </c>
      <c r="D29" s="6" t="s">
        <v>19</v>
      </c>
      <c r="E29" s="13">
        <f>E30+E31+E32</f>
        <v>21000</v>
      </c>
      <c r="F29" s="13">
        <f>F30+F31+F32</f>
        <v>-3850</v>
      </c>
      <c r="G29" s="13">
        <f>G30+G31+G32</f>
        <v>17150</v>
      </c>
      <c r="H29" s="13"/>
      <c r="I29" s="53"/>
    </row>
    <row r="30" spans="1:9" ht="33.75">
      <c r="A30" s="67"/>
      <c r="B30" s="58"/>
      <c r="C30" s="12"/>
      <c r="D30" s="28" t="s">
        <v>142</v>
      </c>
      <c r="E30" s="13"/>
      <c r="F30" s="13">
        <v>6000</v>
      </c>
      <c r="G30" s="13">
        <f>E30+F30</f>
        <v>6000</v>
      </c>
      <c r="H30" s="13"/>
      <c r="I30" s="53"/>
    </row>
    <row r="31" spans="1:9" ht="33" customHeight="1">
      <c r="A31" s="67"/>
      <c r="B31" s="58"/>
      <c r="C31" s="12"/>
      <c r="D31" s="6" t="s">
        <v>143</v>
      </c>
      <c r="E31" s="13">
        <v>2000</v>
      </c>
      <c r="F31" s="13">
        <v>9150</v>
      </c>
      <c r="G31" s="13">
        <f>E31+F31</f>
        <v>11150</v>
      </c>
      <c r="H31" s="13"/>
      <c r="I31" s="53"/>
    </row>
    <row r="32" spans="1:9" ht="13.5" customHeight="1">
      <c r="A32" s="67"/>
      <c r="B32" s="58"/>
      <c r="C32" s="12"/>
      <c r="D32" s="6" t="s">
        <v>123</v>
      </c>
      <c r="E32" s="13">
        <v>19000</v>
      </c>
      <c r="F32" s="13">
        <v>-19000</v>
      </c>
      <c r="G32" s="13">
        <f>E32+F32</f>
        <v>0</v>
      </c>
      <c r="H32" s="13"/>
      <c r="I32" s="53"/>
    </row>
    <row r="33" spans="1:9" ht="24.75" customHeight="1">
      <c r="A33" s="67"/>
      <c r="B33" s="58"/>
      <c r="C33" s="12" t="s">
        <v>129</v>
      </c>
      <c r="D33" s="6" t="s">
        <v>19</v>
      </c>
      <c r="E33" s="13">
        <f>E34</f>
        <v>395743.6</v>
      </c>
      <c r="F33" s="13">
        <f>F34</f>
        <v>-395743.6</v>
      </c>
      <c r="G33" s="13">
        <f>G34</f>
        <v>0</v>
      </c>
      <c r="H33" s="13">
        <f>H34</f>
        <v>961800</v>
      </c>
      <c r="I33" s="13">
        <f>I34</f>
        <v>1904867.27</v>
      </c>
    </row>
    <row r="34" spans="1:9" ht="12.75">
      <c r="A34" s="67"/>
      <c r="B34" s="58"/>
      <c r="C34" s="12"/>
      <c r="D34" s="6" t="s">
        <v>137</v>
      </c>
      <c r="E34" s="13">
        <v>395743.6</v>
      </c>
      <c r="F34" s="13">
        <v>-395743.6</v>
      </c>
      <c r="G34" s="13">
        <f>E34+F34</f>
        <v>0</v>
      </c>
      <c r="H34" s="13">
        <v>961800</v>
      </c>
      <c r="I34" s="53">
        <v>1904867.27</v>
      </c>
    </row>
    <row r="35" spans="1:9" ht="24.75" customHeight="1">
      <c r="A35" s="67"/>
      <c r="B35" s="58"/>
      <c r="C35" s="12" t="s">
        <v>130</v>
      </c>
      <c r="D35" s="6" t="s">
        <v>19</v>
      </c>
      <c r="E35" s="13">
        <f>E36</f>
        <v>183756.4</v>
      </c>
      <c r="F35" s="13">
        <f>F36</f>
        <v>-58756.4</v>
      </c>
      <c r="G35" s="13">
        <f>G36</f>
        <v>125000</v>
      </c>
      <c r="H35" s="13">
        <f>H36</f>
        <v>412200</v>
      </c>
      <c r="I35" s="13">
        <f>I36</f>
        <v>816371.69</v>
      </c>
    </row>
    <row r="36" spans="1:9" ht="12.75">
      <c r="A36" s="67"/>
      <c r="B36" s="58"/>
      <c r="C36" s="12"/>
      <c r="D36" s="6" t="s">
        <v>137</v>
      </c>
      <c r="E36" s="13">
        <v>183756.4</v>
      </c>
      <c r="F36" s="13">
        <v>-58756.4</v>
      </c>
      <c r="G36" s="13">
        <f>E36+F36</f>
        <v>125000</v>
      </c>
      <c r="H36" s="13">
        <v>412200</v>
      </c>
      <c r="I36" s="53">
        <v>816371.69</v>
      </c>
    </row>
    <row r="37" spans="1:9" ht="26.25" customHeight="1">
      <c r="A37" s="63"/>
      <c r="B37" s="63"/>
      <c r="C37" s="12" t="s">
        <v>39</v>
      </c>
      <c r="D37" s="29" t="s">
        <v>145</v>
      </c>
      <c r="E37" s="13">
        <f>E38</f>
        <v>0</v>
      </c>
      <c r="F37" s="13">
        <f>F38</f>
        <v>5850</v>
      </c>
      <c r="G37" s="13">
        <f>G38</f>
        <v>5850</v>
      </c>
      <c r="H37" s="13">
        <f>H38</f>
        <v>0</v>
      </c>
      <c r="I37" s="13">
        <f>I38</f>
        <v>0</v>
      </c>
    </row>
    <row r="38" spans="1:9" ht="33.75">
      <c r="A38" s="63"/>
      <c r="B38" s="63"/>
      <c r="C38" s="12"/>
      <c r="D38" s="6" t="s">
        <v>143</v>
      </c>
      <c r="E38" s="13"/>
      <c r="F38" s="13">
        <v>5850</v>
      </c>
      <c r="G38" s="13">
        <f>E38+F38</f>
        <v>5850</v>
      </c>
      <c r="H38" s="13"/>
      <c r="I38" s="53"/>
    </row>
    <row r="39" spans="1:9" s="2" customFormat="1" ht="12.75">
      <c r="A39" s="73">
        <v>750</v>
      </c>
      <c r="B39" s="22"/>
      <c r="C39" s="15"/>
      <c r="D39" s="7" t="s">
        <v>34</v>
      </c>
      <c r="E39" s="16">
        <f>E42+E40</f>
        <v>1190300</v>
      </c>
      <c r="F39" s="16">
        <f>F42+F40</f>
        <v>26803</v>
      </c>
      <c r="G39" s="16">
        <f>G42+G40</f>
        <v>1217103</v>
      </c>
      <c r="H39" s="16">
        <f>H42+H40</f>
        <v>0</v>
      </c>
      <c r="I39" s="16">
        <f>I42+I40</f>
        <v>0</v>
      </c>
    </row>
    <row r="40" spans="1:9" s="2" customFormat="1" ht="12.75">
      <c r="A40" s="67"/>
      <c r="B40" s="68" t="s">
        <v>106</v>
      </c>
      <c r="C40" s="12"/>
      <c r="D40" s="6" t="s">
        <v>116</v>
      </c>
      <c r="E40" s="13">
        <f>E41</f>
        <v>4300</v>
      </c>
      <c r="F40" s="13">
        <f>F41</f>
        <v>2000</v>
      </c>
      <c r="G40" s="13">
        <f>G41</f>
        <v>6300</v>
      </c>
      <c r="H40" s="13">
        <f>H41</f>
        <v>0</v>
      </c>
      <c r="I40" s="13">
        <f>I41</f>
        <v>0</v>
      </c>
    </row>
    <row r="41" spans="1:9" s="2" customFormat="1" ht="12.75">
      <c r="A41" s="67"/>
      <c r="B41" s="68"/>
      <c r="C41" s="12" t="s">
        <v>17</v>
      </c>
      <c r="D41" s="6" t="s">
        <v>100</v>
      </c>
      <c r="E41" s="13">
        <v>4300</v>
      </c>
      <c r="F41" s="13">
        <v>2000</v>
      </c>
      <c r="G41" s="13">
        <f>E41+F41</f>
        <v>6300</v>
      </c>
      <c r="H41" s="9"/>
      <c r="I41" s="53"/>
    </row>
    <row r="42" spans="1:9" s="2" customFormat="1" ht="12.75">
      <c r="A42" s="67"/>
      <c r="B42" s="73">
        <v>75023</v>
      </c>
      <c r="C42" s="15"/>
      <c r="D42" s="7" t="s">
        <v>35</v>
      </c>
      <c r="E42" s="16">
        <f>E43</f>
        <v>1186000</v>
      </c>
      <c r="F42" s="16">
        <f>F43</f>
        <v>24803</v>
      </c>
      <c r="G42" s="16">
        <f>G43</f>
        <v>1210803</v>
      </c>
      <c r="H42" s="16">
        <f>H43</f>
        <v>0</v>
      </c>
      <c r="I42" s="16">
        <f>I43</f>
        <v>0</v>
      </c>
    </row>
    <row r="43" spans="1:9" s="2" customFormat="1" ht="15" customHeight="1">
      <c r="A43" s="67"/>
      <c r="B43" s="67"/>
      <c r="C43" s="12" t="s">
        <v>18</v>
      </c>
      <c r="D43" s="6" t="s">
        <v>31</v>
      </c>
      <c r="E43" s="13">
        <v>1186000</v>
      </c>
      <c r="F43" s="13">
        <v>24803</v>
      </c>
      <c r="G43" s="13">
        <f>E43+F43</f>
        <v>1210803</v>
      </c>
      <c r="H43" s="9"/>
      <c r="I43" s="53"/>
    </row>
    <row r="44" spans="1:9" s="3" customFormat="1" ht="12.75">
      <c r="A44" s="65">
        <v>757</v>
      </c>
      <c r="B44" s="43"/>
      <c r="C44" s="37"/>
      <c r="D44" s="7" t="s">
        <v>117</v>
      </c>
      <c r="E44" s="16">
        <f aca="true" t="shared" si="1" ref="E44:G45">E45</f>
        <v>2173374</v>
      </c>
      <c r="F44" s="16">
        <f t="shared" si="1"/>
        <v>-2173374</v>
      </c>
      <c r="G44" s="16">
        <f t="shared" si="1"/>
        <v>0</v>
      </c>
      <c r="H44" s="8"/>
      <c r="I44" s="54"/>
    </row>
    <row r="45" spans="1:9" s="2" customFormat="1" ht="31.5">
      <c r="A45" s="63"/>
      <c r="B45" s="45">
        <v>75702</v>
      </c>
      <c r="C45" s="37"/>
      <c r="D45" s="7" t="s">
        <v>118</v>
      </c>
      <c r="E45" s="16">
        <f t="shared" si="1"/>
        <v>2173374</v>
      </c>
      <c r="F45" s="16">
        <f t="shared" si="1"/>
        <v>-2173374</v>
      </c>
      <c r="G45" s="16">
        <f t="shared" si="1"/>
        <v>0</v>
      </c>
      <c r="H45" s="9"/>
      <c r="I45" s="53"/>
    </row>
    <row r="46" spans="1:9" s="2" customFormat="1" ht="22.5">
      <c r="A46" s="64"/>
      <c r="B46" s="42"/>
      <c r="C46" s="36" t="s">
        <v>109</v>
      </c>
      <c r="D46" s="6" t="s">
        <v>119</v>
      </c>
      <c r="E46" s="13">
        <v>2173374</v>
      </c>
      <c r="F46" s="13">
        <v>-2173374</v>
      </c>
      <c r="G46" s="13">
        <f>E46+F46</f>
        <v>0</v>
      </c>
      <c r="H46" s="9"/>
      <c r="I46" s="53"/>
    </row>
    <row r="47" spans="1:9" s="4" customFormat="1" ht="15">
      <c r="A47" s="60" t="s">
        <v>26</v>
      </c>
      <c r="B47" s="15"/>
      <c r="C47" s="15"/>
      <c r="D47" s="7" t="s">
        <v>27</v>
      </c>
      <c r="E47" s="16">
        <f>E72+E48+E55+E64+E74</f>
        <v>1836083.6300000001</v>
      </c>
      <c r="F47" s="16">
        <f>F72+F48+F55+F64+F74</f>
        <v>-37115.14</v>
      </c>
      <c r="G47" s="16">
        <f>G72+G48+G55+G64+G74</f>
        <v>1798968.49</v>
      </c>
      <c r="H47" s="8"/>
      <c r="I47" s="54"/>
    </row>
    <row r="48" spans="1:9" s="4" customFormat="1" ht="15">
      <c r="A48" s="61"/>
      <c r="B48" s="60" t="s">
        <v>52</v>
      </c>
      <c r="C48" s="15"/>
      <c r="D48" s="7" t="s">
        <v>56</v>
      </c>
      <c r="E48" s="16">
        <f>E52+E49+E50+E51+E53</f>
        <v>726943.3</v>
      </c>
      <c r="F48" s="16">
        <f>F52+F49+F50+F51+F53</f>
        <v>-186013.78</v>
      </c>
      <c r="G48" s="16">
        <f>G52+G49+G50+G51+G53</f>
        <v>540929.52</v>
      </c>
      <c r="H48" s="8"/>
      <c r="I48" s="54"/>
    </row>
    <row r="49" spans="1:9" s="4" customFormat="1" ht="15">
      <c r="A49" s="61"/>
      <c r="B49" s="61"/>
      <c r="C49" s="12" t="s">
        <v>90</v>
      </c>
      <c r="D49" s="6" t="s">
        <v>89</v>
      </c>
      <c r="E49" s="13">
        <v>3681.07</v>
      </c>
      <c r="F49" s="13">
        <v>-3399.6</v>
      </c>
      <c r="G49" s="13">
        <f>E49+F49</f>
        <v>281.47000000000025</v>
      </c>
      <c r="H49" s="8"/>
      <c r="I49" s="54"/>
    </row>
    <row r="50" spans="1:9" s="4" customFormat="1" ht="26.25" customHeight="1">
      <c r="A50" s="61"/>
      <c r="B50" s="61"/>
      <c r="C50" s="12" t="s">
        <v>91</v>
      </c>
      <c r="D50" s="6" t="s">
        <v>99</v>
      </c>
      <c r="E50" s="13">
        <v>506942.23</v>
      </c>
      <c r="F50" s="13">
        <v>-38694.18</v>
      </c>
      <c r="G50" s="13">
        <f>E50+F50</f>
        <v>468248.05</v>
      </c>
      <c r="H50" s="8"/>
      <c r="I50" s="54"/>
    </row>
    <row r="51" spans="1:9" s="4" customFormat="1" ht="15">
      <c r="A51" s="61"/>
      <c r="B51" s="61"/>
      <c r="C51" s="12" t="s">
        <v>92</v>
      </c>
      <c r="D51" s="6" t="s">
        <v>49</v>
      </c>
      <c r="E51" s="13">
        <v>185400</v>
      </c>
      <c r="F51" s="13">
        <v>-113000</v>
      </c>
      <c r="G51" s="13">
        <f>E51+F51</f>
        <v>72400</v>
      </c>
      <c r="H51" s="8"/>
      <c r="I51" s="54"/>
    </row>
    <row r="52" spans="1:9" s="4" customFormat="1" ht="15">
      <c r="A52" s="61"/>
      <c r="B52" s="62"/>
      <c r="C52" s="12" t="s">
        <v>93</v>
      </c>
      <c r="D52" s="6" t="s">
        <v>100</v>
      </c>
      <c r="E52" s="13">
        <v>2920</v>
      </c>
      <c r="F52" s="13">
        <v>-2920</v>
      </c>
      <c r="G52" s="13">
        <f>E52+F52</f>
        <v>0</v>
      </c>
      <c r="H52" s="9"/>
      <c r="I52" s="54"/>
    </row>
    <row r="53" spans="1:9" s="4" customFormat="1" ht="22.5">
      <c r="A53" s="61"/>
      <c r="B53" s="60"/>
      <c r="C53" s="12" t="s">
        <v>11</v>
      </c>
      <c r="D53" s="6" t="s">
        <v>19</v>
      </c>
      <c r="E53" s="13">
        <f>E54</f>
        <v>28000</v>
      </c>
      <c r="F53" s="13">
        <f>F54</f>
        <v>-28000</v>
      </c>
      <c r="G53" s="13">
        <f>G54</f>
        <v>0</v>
      </c>
      <c r="H53" s="9"/>
      <c r="I53" s="54"/>
    </row>
    <row r="54" spans="1:9" s="4" customFormat="1" ht="15">
      <c r="A54" s="61"/>
      <c r="B54" s="62"/>
      <c r="C54" s="12"/>
      <c r="D54" s="6" t="s">
        <v>122</v>
      </c>
      <c r="E54" s="13">
        <v>28000</v>
      </c>
      <c r="F54" s="13">
        <v>-28000</v>
      </c>
      <c r="G54" s="13">
        <f>E54+F54</f>
        <v>0</v>
      </c>
      <c r="H54" s="9"/>
      <c r="I54" s="54"/>
    </row>
    <row r="55" spans="1:9" s="4" customFormat="1" ht="15">
      <c r="A55" s="61"/>
      <c r="B55" s="60" t="s">
        <v>53</v>
      </c>
      <c r="C55" s="15"/>
      <c r="D55" s="7" t="s">
        <v>55</v>
      </c>
      <c r="E55" s="16">
        <f>E60+E57+E58+E59+E61+E56+E62</f>
        <v>246785.55</v>
      </c>
      <c r="F55" s="16">
        <f>F60+F57+F58+F59+F61+F56+F62</f>
        <v>10355.75</v>
      </c>
      <c r="G55" s="16">
        <f>G60+G57+G58+G59+G61+G56+G62</f>
        <v>257141.3</v>
      </c>
      <c r="H55" s="8"/>
      <c r="I55" s="54"/>
    </row>
    <row r="56" spans="1:9" s="4" customFormat="1" ht="22.5">
      <c r="A56" s="61"/>
      <c r="B56" s="61"/>
      <c r="C56" s="12" t="s">
        <v>95</v>
      </c>
      <c r="D56" s="6" t="s">
        <v>152</v>
      </c>
      <c r="E56" s="13">
        <v>172690</v>
      </c>
      <c r="F56" s="13">
        <v>37797</v>
      </c>
      <c r="G56" s="13">
        <f aca="true" t="shared" si="2" ref="G56:G61">E56+F56</f>
        <v>210487</v>
      </c>
      <c r="H56" s="8"/>
      <c r="I56" s="54"/>
    </row>
    <row r="57" spans="1:9" s="4" customFormat="1" ht="15">
      <c r="A57" s="61"/>
      <c r="B57" s="61"/>
      <c r="C57" s="12" t="s">
        <v>25</v>
      </c>
      <c r="D57" s="6" t="s">
        <v>89</v>
      </c>
      <c r="E57" s="13">
        <v>25000</v>
      </c>
      <c r="F57" s="13">
        <v>-766.46</v>
      </c>
      <c r="G57" s="13">
        <f t="shared" si="2"/>
        <v>24233.54</v>
      </c>
      <c r="H57" s="8"/>
      <c r="I57" s="54"/>
    </row>
    <row r="58" spans="1:9" s="4" customFormat="1" ht="15">
      <c r="A58" s="61"/>
      <c r="B58" s="61"/>
      <c r="C58" s="12" t="s">
        <v>90</v>
      </c>
      <c r="D58" s="6" t="s">
        <v>89</v>
      </c>
      <c r="E58" s="13">
        <v>1223.36</v>
      </c>
      <c r="F58" s="13">
        <v>-1211.83</v>
      </c>
      <c r="G58" s="13">
        <f t="shared" si="2"/>
        <v>11.529999999999973</v>
      </c>
      <c r="H58" s="8"/>
      <c r="I58" s="54"/>
    </row>
    <row r="59" spans="1:9" s="4" customFormat="1" ht="25.5" customHeight="1">
      <c r="A59" s="61"/>
      <c r="B59" s="61"/>
      <c r="C59" s="12" t="s">
        <v>91</v>
      </c>
      <c r="D59" s="6" t="s">
        <v>99</v>
      </c>
      <c r="E59" s="13">
        <v>26372.19</v>
      </c>
      <c r="F59" s="13">
        <v>-4769.42</v>
      </c>
      <c r="G59" s="13">
        <f t="shared" si="2"/>
        <v>21602.769999999997</v>
      </c>
      <c r="H59" s="8"/>
      <c r="I59" s="54"/>
    </row>
    <row r="60" spans="1:9" s="4" customFormat="1" ht="15">
      <c r="A60" s="61"/>
      <c r="B60" s="61"/>
      <c r="C60" s="12" t="s">
        <v>93</v>
      </c>
      <c r="D60" s="6" t="s">
        <v>100</v>
      </c>
      <c r="E60" s="13">
        <v>1460</v>
      </c>
      <c r="F60" s="13">
        <v>-1460</v>
      </c>
      <c r="G60" s="13">
        <f t="shared" si="2"/>
        <v>0</v>
      </c>
      <c r="H60" s="9"/>
      <c r="I60" s="54"/>
    </row>
    <row r="61" spans="1:9" s="4" customFormat="1" ht="15">
      <c r="A61" s="61"/>
      <c r="B61" s="61"/>
      <c r="C61" s="12" t="s">
        <v>94</v>
      </c>
      <c r="D61" s="6" t="s">
        <v>100</v>
      </c>
      <c r="E61" s="13">
        <v>40</v>
      </c>
      <c r="F61" s="13">
        <v>766.46</v>
      </c>
      <c r="G61" s="13">
        <f t="shared" si="2"/>
        <v>806.46</v>
      </c>
      <c r="H61" s="9"/>
      <c r="I61" s="54"/>
    </row>
    <row r="62" spans="1:9" s="4" customFormat="1" ht="22.5">
      <c r="A62" s="61"/>
      <c r="B62" s="63"/>
      <c r="C62" s="12" t="s">
        <v>11</v>
      </c>
      <c r="D62" s="6" t="s">
        <v>19</v>
      </c>
      <c r="E62" s="13">
        <f>E63</f>
        <v>20000</v>
      </c>
      <c r="F62" s="13">
        <f>F63</f>
        <v>-20000</v>
      </c>
      <c r="G62" s="13">
        <f>G63</f>
        <v>0</v>
      </c>
      <c r="H62" s="9"/>
      <c r="I62" s="54"/>
    </row>
    <row r="63" spans="1:9" s="4" customFormat="1" ht="15">
      <c r="A63" s="61"/>
      <c r="B63" s="64"/>
      <c r="C63" s="12"/>
      <c r="D63" s="6"/>
      <c r="E63" s="13">
        <v>20000</v>
      </c>
      <c r="F63" s="13">
        <v>-20000</v>
      </c>
      <c r="G63" s="13">
        <f>E63+F63</f>
        <v>0</v>
      </c>
      <c r="H63" s="9"/>
      <c r="I63" s="54"/>
    </row>
    <row r="64" spans="1:9" s="4" customFormat="1" ht="15">
      <c r="A64" s="61"/>
      <c r="B64" s="60" t="s">
        <v>30</v>
      </c>
      <c r="C64" s="15"/>
      <c r="D64" s="7" t="s">
        <v>54</v>
      </c>
      <c r="E64" s="16">
        <f>E65+E66+E67+E68+E69+E70</f>
        <v>255042.78</v>
      </c>
      <c r="F64" s="16">
        <f>F65+F66+F67+F68+F69+F70</f>
        <v>-53485.11</v>
      </c>
      <c r="G64" s="16">
        <f>G65+G66+G67+G68+G69+G70</f>
        <v>201557.67</v>
      </c>
      <c r="H64" s="8"/>
      <c r="I64" s="54"/>
    </row>
    <row r="65" spans="1:9" s="4" customFormat="1" ht="15">
      <c r="A65" s="61"/>
      <c r="B65" s="61"/>
      <c r="C65" s="12" t="s">
        <v>25</v>
      </c>
      <c r="D65" s="6" t="s">
        <v>89</v>
      </c>
      <c r="E65" s="13">
        <v>87589</v>
      </c>
      <c r="F65" s="13">
        <v>-587.65</v>
      </c>
      <c r="G65" s="13">
        <f>E65+F65</f>
        <v>87001.35</v>
      </c>
      <c r="H65" s="8"/>
      <c r="I65" s="54"/>
    </row>
    <row r="66" spans="1:9" s="4" customFormat="1" ht="15">
      <c r="A66" s="61"/>
      <c r="B66" s="61"/>
      <c r="C66" s="12" t="s">
        <v>90</v>
      </c>
      <c r="D66" s="6" t="s">
        <v>89</v>
      </c>
      <c r="E66" s="13">
        <v>1446.66</v>
      </c>
      <c r="F66" s="13">
        <v>-1388.36</v>
      </c>
      <c r="G66" s="13">
        <f>E66+F66</f>
        <v>58.30000000000018</v>
      </c>
      <c r="H66" s="8"/>
      <c r="I66" s="54"/>
    </row>
    <row r="67" spans="1:9" s="4" customFormat="1" ht="22.5" customHeight="1">
      <c r="A67" s="61"/>
      <c r="B67" s="61"/>
      <c r="C67" s="12" t="s">
        <v>91</v>
      </c>
      <c r="D67" s="6" t="s">
        <v>99</v>
      </c>
      <c r="E67" s="13">
        <v>119294.77</v>
      </c>
      <c r="F67" s="13">
        <v>-6319.04</v>
      </c>
      <c r="G67" s="13">
        <f>E67+F67</f>
        <v>112975.73000000001</v>
      </c>
      <c r="H67" s="8"/>
      <c r="I67" s="54"/>
    </row>
    <row r="68" spans="1:9" s="4" customFormat="1" ht="15">
      <c r="A68" s="61"/>
      <c r="B68" s="61"/>
      <c r="C68" s="12" t="s">
        <v>93</v>
      </c>
      <c r="D68" s="6" t="s">
        <v>100</v>
      </c>
      <c r="E68" s="13">
        <v>1460</v>
      </c>
      <c r="F68" s="13">
        <v>-777.71</v>
      </c>
      <c r="G68" s="13">
        <f>E68+F68</f>
        <v>682.29</v>
      </c>
      <c r="H68" s="9"/>
      <c r="I68" s="54"/>
    </row>
    <row r="69" spans="1:9" s="4" customFormat="1" ht="15">
      <c r="A69" s="61"/>
      <c r="B69" s="61"/>
      <c r="C69" s="12" t="s">
        <v>94</v>
      </c>
      <c r="D69" s="6" t="s">
        <v>100</v>
      </c>
      <c r="E69" s="13">
        <v>252.35</v>
      </c>
      <c r="F69" s="13">
        <v>587.65</v>
      </c>
      <c r="G69" s="13">
        <f>E69+F69</f>
        <v>840</v>
      </c>
      <c r="H69" s="9"/>
      <c r="I69" s="54"/>
    </row>
    <row r="70" spans="1:9" s="4" customFormat="1" ht="22.5">
      <c r="A70" s="61"/>
      <c r="B70" s="63"/>
      <c r="C70" s="12" t="s">
        <v>11</v>
      </c>
      <c r="D70" s="6" t="s">
        <v>19</v>
      </c>
      <c r="E70" s="13">
        <f>E71</f>
        <v>45000</v>
      </c>
      <c r="F70" s="13">
        <f>F71</f>
        <v>-45000</v>
      </c>
      <c r="G70" s="13">
        <f>G71</f>
        <v>0</v>
      </c>
      <c r="H70" s="9"/>
      <c r="I70" s="54"/>
    </row>
    <row r="71" spans="1:9" s="4" customFormat="1" ht="15">
      <c r="A71" s="61"/>
      <c r="B71" s="64"/>
      <c r="C71" s="12"/>
      <c r="D71" s="6"/>
      <c r="E71" s="13">
        <v>45000</v>
      </c>
      <c r="F71" s="13">
        <v>-45000</v>
      </c>
      <c r="G71" s="13">
        <f>E71+F71</f>
        <v>0</v>
      </c>
      <c r="H71" s="9"/>
      <c r="I71" s="54"/>
    </row>
    <row r="72" spans="1:9" s="3" customFormat="1" ht="12.75">
      <c r="A72" s="67"/>
      <c r="B72" s="60" t="s">
        <v>96</v>
      </c>
      <c r="C72" s="15"/>
      <c r="D72" s="7" t="s">
        <v>97</v>
      </c>
      <c r="E72" s="16">
        <f>E73</f>
        <v>294500</v>
      </c>
      <c r="F72" s="16">
        <f>F73</f>
        <v>150000</v>
      </c>
      <c r="G72" s="16">
        <f>G73</f>
        <v>444500</v>
      </c>
      <c r="H72" s="8"/>
      <c r="I72" s="54"/>
    </row>
    <row r="73" spans="1:9" s="2" customFormat="1" ht="12.75">
      <c r="A73" s="67"/>
      <c r="B73" s="67"/>
      <c r="C73" s="12" t="s">
        <v>17</v>
      </c>
      <c r="D73" s="6" t="s">
        <v>98</v>
      </c>
      <c r="E73" s="13">
        <v>294500</v>
      </c>
      <c r="F73" s="13">
        <v>150000</v>
      </c>
      <c r="G73" s="13">
        <f>E73+F73</f>
        <v>444500</v>
      </c>
      <c r="H73" s="9"/>
      <c r="I73" s="53"/>
    </row>
    <row r="74" spans="1:9" s="2" customFormat="1" ht="21">
      <c r="A74" s="63"/>
      <c r="B74" s="22" t="s">
        <v>108</v>
      </c>
      <c r="C74" s="15"/>
      <c r="D74" s="7" t="s">
        <v>115</v>
      </c>
      <c r="E74" s="16">
        <f>E75</f>
        <v>312812</v>
      </c>
      <c r="F74" s="16">
        <f>F75</f>
        <v>42028</v>
      </c>
      <c r="G74" s="16">
        <f>G75</f>
        <v>354840</v>
      </c>
      <c r="H74" s="9"/>
      <c r="I74" s="53"/>
    </row>
    <row r="75" spans="1:9" s="2" customFormat="1" ht="33.75">
      <c r="A75" s="64"/>
      <c r="B75" s="41"/>
      <c r="C75" s="12" t="s">
        <v>18</v>
      </c>
      <c r="D75" s="6" t="s">
        <v>153</v>
      </c>
      <c r="E75" s="13">
        <v>312812</v>
      </c>
      <c r="F75" s="13">
        <v>42028</v>
      </c>
      <c r="G75" s="13">
        <f>E75+F75</f>
        <v>354840</v>
      </c>
      <c r="H75" s="9"/>
      <c r="I75" s="53"/>
    </row>
    <row r="76" spans="1:9" s="3" customFormat="1" ht="12.75">
      <c r="A76" s="66" t="s">
        <v>57</v>
      </c>
      <c r="B76" s="22"/>
      <c r="C76" s="15"/>
      <c r="D76" s="7" t="s">
        <v>61</v>
      </c>
      <c r="E76" s="16">
        <f>E77+E79+E84+E88+E90+E95+E99+E103</f>
        <v>1180517</v>
      </c>
      <c r="F76" s="16">
        <f>F77+F79+F84+F88+F90+F95+F99+F103</f>
        <v>42918</v>
      </c>
      <c r="G76" s="16">
        <f>G77+G79+G84+G88+G90+G95+G99+G103</f>
        <v>1223435</v>
      </c>
      <c r="H76" s="8"/>
      <c r="I76" s="54"/>
    </row>
    <row r="77" spans="1:9" s="2" customFormat="1" ht="12.75">
      <c r="A77" s="67"/>
      <c r="B77" s="66" t="s">
        <v>73</v>
      </c>
      <c r="C77" s="12"/>
      <c r="D77" s="6" t="s">
        <v>76</v>
      </c>
      <c r="E77" s="13">
        <f>E78</f>
        <v>291800</v>
      </c>
      <c r="F77" s="13">
        <f>F78</f>
        <v>3227</v>
      </c>
      <c r="G77" s="13">
        <f>G78</f>
        <v>295027</v>
      </c>
      <c r="H77" s="9"/>
      <c r="I77" s="53"/>
    </row>
    <row r="78" spans="1:9" s="2" customFormat="1" ht="12.75">
      <c r="A78" s="67"/>
      <c r="B78" s="69"/>
      <c r="C78" s="12" t="s">
        <v>74</v>
      </c>
      <c r="D78" s="6" t="s">
        <v>77</v>
      </c>
      <c r="E78" s="13">
        <v>291800</v>
      </c>
      <c r="F78" s="13">
        <v>3227</v>
      </c>
      <c r="G78" s="13">
        <f>E78+F78</f>
        <v>295027</v>
      </c>
      <c r="H78" s="9"/>
      <c r="I78" s="53"/>
    </row>
    <row r="79" spans="1:9" s="2" customFormat="1" ht="12.75">
      <c r="A79" s="67"/>
      <c r="B79" s="66" t="s">
        <v>75</v>
      </c>
      <c r="C79" s="12"/>
      <c r="D79" s="6" t="s">
        <v>78</v>
      </c>
      <c r="E79" s="13">
        <f>E80+E81+E82+E83</f>
        <v>31662</v>
      </c>
      <c r="F79" s="13">
        <f>F80+F81+F82+F83</f>
        <v>1579</v>
      </c>
      <c r="G79" s="13">
        <f>G80+G81+G82+G83</f>
        <v>33241</v>
      </c>
      <c r="H79" s="9"/>
      <c r="I79" s="53"/>
    </row>
    <row r="80" spans="1:9" s="2" customFormat="1" ht="22.5">
      <c r="A80" s="67"/>
      <c r="B80" s="67"/>
      <c r="C80" s="12" t="s">
        <v>18</v>
      </c>
      <c r="D80" s="6" t="s">
        <v>31</v>
      </c>
      <c r="E80" s="13">
        <v>22561</v>
      </c>
      <c r="F80" s="13">
        <v>1044</v>
      </c>
      <c r="G80" s="13">
        <f>E80+F80</f>
        <v>23605</v>
      </c>
      <c r="H80" s="9"/>
      <c r="I80" s="53"/>
    </row>
    <row r="81" spans="1:9" s="2" customFormat="1" ht="12.75">
      <c r="A81" s="67"/>
      <c r="B81" s="67"/>
      <c r="C81" s="12" t="s">
        <v>15</v>
      </c>
      <c r="D81" s="6" t="s">
        <v>79</v>
      </c>
      <c r="E81" s="13">
        <v>3673</v>
      </c>
      <c r="F81" s="13">
        <v>160</v>
      </c>
      <c r="G81" s="13">
        <f>E81+F81</f>
        <v>3833</v>
      </c>
      <c r="H81" s="9"/>
      <c r="I81" s="53"/>
    </row>
    <row r="82" spans="1:9" s="2" customFormat="1" ht="12.75">
      <c r="A82" s="67"/>
      <c r="B82" s="67"/>
      <c r="C82" s="12" t="s">
        <v>16</v>
      </c>
      <c r="D82" s="6" t="s">
        <v>81</v>
      </c>
      <c r="E82" s="13">
        <v>588</v>
      </c>
      <c r="F82" s="13">
        <v>25</v>
      </c>
      <c r="G82" s="13">
        <f>E82+F82</f>
        <v>613</v>
      </c>
      <c r="H82" s="9"/>
      <c r="I82" s="53"/>
    </row>
    <row r="83" spans="1:9" s="2" customFormat="1" ht="12.75">
      <c r="A83" s="67"/>
      <c r="B83" s="69"/>
      <c r="C83" s="12" t="s">
        <v>44</v>
      </c>
      <c r="D83" s="6" t="s">
        <v>80</v>
      </c>
      <c r="E83" s="13">
        <v>4840</v>
      </c>
      <c r="F83" s="13">
        <v>350</v>
      </c>
      <c r="G83" s="13">
        <f>E83+F83</f>
        <v>5190</v>
      </c>
      <c r="H83" s="9"/>
      <c r="I83" s="53"/>
    </row>
    <row r="84" spans="1:9" s="2" customFormat="1" ht="12.75">
      <c r="A84" s="67"/>
      <c r="B84" s="66" t="s">
        <v>58</v>
      </c>
      <c r="C84" s="12"/>
      <c r="D84" s="6" t="s">
        <v>62</v>
      </c>
      <c r="E84" s="13">
        <f>E85+E86+E87</f>
        <v>68498</v>
      </c>
      <c r="F84" s="13">
        <f>F85+F86+F87</f>
        <v>5456</v>
      </c>
      <c r="G84" s="13">
        <f>G85+G86+G87</f>
        <v>73954</v>
      </c>
      <c r="H84" s="9"/>
      <c r="I84" s="53"/>
    </row>
    <row r="85" spans="1:9" s="2" customFormat="1" ht="22.5">
      <c r="A85" s="67"/>
      <c r="B85" s="67"/>
      <c r="C85" s="12" t="s">
        <v>18</v>
      </c>
      <c r="D85" s="6" t="s">
        <v>31</v>
      </c>
      <c r="E85" s="13">
        <v>57577</v>
      </c>
      <c r="F85" s="13">
        <v>4634</v>
      </c>
      <c r="G85" s="13">
        <f>E85+F85</f>
        <v>62211</v>
      </c>
      <c r="H85" s="9"/>
      <c r="I85" s="53"/>
    </row>
    <row r="86" spans="1:9" s="2" customFormat="1" ht="12.75">
      <c r="A86" s="67"/>
      <c r="B86" s="67"/>
      <c r="C86" s="12" t="s">
        <v>15</v>
      </c>
      <c r="D86" s="6" t="s">
        <v>79</v>
      </c>
      <c r="E86" s="13">
        <v>9413</v>
      </c>
      <c r="F86" s="13">
        <v>708</v>
      </c>
      <c r="G86" s="13">
        <f>E86+F86</f>
        <v>10121</v>
      </c>
      <c r="H86" s="9"/>
      <c r="I86" s="53"/>
    </row>
    <row r="87" spans="1:9" s="2" customFormat="1" ht="12.75">
      <c r="A87" s="67"/>
      <c r="B87" s="69"/>
      <c r="C87" s="12" t="s">
        <v>16</v>
      </c>
      <c r="D87" s="6" t="s">
        <v>81</v>
      </c>
      <c r="E87" s="13">
        <v>1508</v>
      </c>
      <c r="F87" s="13">
        <v>114</v>
      </c>
      <c r="G87" s="13">
        <f>E87+F87</f>
        <v>1622</v>
      </c>
      <c r="H87" s="9"/>
      <c r="I87" s="53"/>
    </row>
    <row r="88" spans="1:9" s="2" customFormat="1" ht="12.75">
      <c r="A88" s="67"/>
      <c r="B88" s="66" t="s">
        <v>82</v>
      </c>
      <c r="C88" s="12"/>
      <c r="D88" s="6" t="s">
        <v>83</v>
      </c>
      <c r="E88" s="13">
        <f>E89</f>
        <v>63991</v>
      </c>
      <c r="F88" s="13">
        <f>F89</f>
        <v>10000</v>
      </c>
      <c r="G88" s="13">
        <f>G89</f>
        <v>73991</v>
      </c>
      <c r="H88" s="9"/>
      <c r="I88" s="53"/>
    </row>
    <row r="89" spans="1:9" s="2" customFormat="1" ht="12.75">
      <c r="A89" s="67"/>
      <c r="B89" s="69"/>
      <c r="C89" s="12" t="s">
        <v>84</v>
      </c>
      <c r="D89" s="6" t="s">
        <v>85</v>
      </c>
      <c r="E89" s="13">
        <v>63991</v>
      </c>
      <c r="F89" s="13">
        <v>10000</v>
      </c>
      <c r="G89" s="13">
        <f>E89+F89</f>
        <v>73991</v>
      </c>
      <c r="H89" s="9"/>
      <c r="I89" s="53"/>
    </row>
    <row r="90" spans="1:9" s="2" customFormat="1" ht="12.75">
      <c r="A90" s="67"/>
      <c r="B90" s="66" t="s">
        <v>59</v>
      </c>
      <c r="C90" s="12"/>
      <c r="D90" s="6" t="s">
        <v>63</v>
      </c>
      <c r="E90" s="13">
        <f>E91+E92+E93+E94</f>
        <v>378922</v>
      </c>
      <c r="F90" s="13">
        <f>F91+F92+F93+F94</f>
        <v>6794</v>
      </c>
      <c r="G90" s="13">
        <f>G91+G92+G93+G94</f>
        <v>385716</v>
      </c>
      <c r="H90" s="9"/>
      <c r="I90" s="53"/>
    </row>
    <row r="91" spans="1:9" s="2" customFormat="1" ht="22.5">
      <c r="A91" s="67"/>
      <c r="B91" s="67"/>
      <c r="C91" s="12" t="s">
        <v>18</v>
      </c>
      <c r="D91" s="6" t="s">
        <v>31</v>
      </c>
      <c r="E91" s="13">
        <v>308362</v>
      </c>
      <c r="F91" s="13">
        <v>5579</v>
      </c>
      <c r="G91" s="13">
        <f>E91+F91</f>
        <v>313941</v>
      </c>
      <c r="H91" s="9"/>
      <c r="I91" s="53"/>
    </row>
    <row r="92" spans="1:9" s="2" customFormat="1" ht="12.75">
      <c r="A92" s="67"/>
      <c r="B92" s="67"/>
      <c r="C92" s="12" t="s">
        <v>15</v>
      </c>
      <c r="D92" s="6" t="s">
        <v>79</v>
      </c>
      <c r="E92" s="13">
        <v>50703</v>
      </c>
      <c r="F92" s="13">
        <v>881</v>
      </c>
      <c r="G92" s="13">
        <f>E92+F92</f>
        <v>51584</v>
      </c>
      <c r="H92" s="9"/>
      <c r="I92" s="53"/>
    </row>
    <row r="93" spans="1:9" s="2" customFormat="1" ht="12.75">
      <c r="A93" s="67"/>
      <c r="B93" s="67"/>
      <c r="C93" s="12" t="s">
        <v>16</v>
      </c>
      <c r="D93" s="6" t="s">
        <v>81</v>
      </c>
      <c r="E93" s="13">
        <v>8125</v>
      </c>
      <c r="F93" s="13">
        <v>141</v>
      </c>
      <c r="G93" s="13">
        <f>E93+F93</f>
        <v>8266</v>
      </c>
      <c r="H93" s="9"/>
      <c r="I93" s="53"/>
    </row>
    <row r="94" spans="1:9" s="2" customFormat="1" ht="12.75">
      <c r="A94" s="67"/>
      <c r="B94" s="69"/>
      <c r="C94" s="12" t="s">
        <v>44</v>
      </c>
      <c r="D94" s="6" t="s">
        <v>80</v>
      </c>
      <c r="E94" s="13">
        <v>11732</v>
      </c>
      <c r="F94" s="13">
        <v>193</v>
      </c>
      <c r="G94" s="13">
        <f>E94+F94</f>
        <v>11925</v>
      </c>
      <c r="H94" s="9"/>
      <c r="I94" s="53"/>
    </row>
    <row r="95" spans="1:9" s="2" customFormat="1" ht="12.75">
      <c r="A95" s="67"/>
      <c r="B95" s="66" t="s">
        <v>60</v>
      </c>
      <c r="C95" s="12"/>
      <c r="D95" s="6" t="s">
        <v>86</v>
      </c>
      <c r="E95" s="13">
        <f>E96+E97+E98</f>
        <v>106101</v>
      </c>
      <c r="F95" s="13">
        <f>F96+F97+F98</f>
        <v>6714</v>
      </c>
      <c r="G95" s="13">
        <f>G96+G97+G98</f>
        <v>112815</v>
      </c>
      <c r="H95" s="9"/>
      <c r="I95" s="53"/>
    </row>
    <row r="96" spans="1:9" s="2" customFormat="1" ht="22.5">
      <c r="A96" s="67"/>
      <c r="B96" s="67"/>
      <c r="C96" s="12" t="s">
        <v>18</v>
      </c>
      <c r="D96" s="6" t="s">
        <v>31</v>
      </c>
      <c r="E96" s="13">
        <v>89304</v>
      </c>
      <c r="F96" s="13">
        <v>5728</v>
      </c>
      <c r="G96" s="13">
        <f>E96+F96</f>
        <v>95032</v>
      </c>
      <c r="H96" s="9"/>
      <c r="I96" s="53"/>
    </row>
    <row r="97" spans="1:9" s="2" customFormat="1" ht="12.75">
      <c r="A97" s="67"/>
      <c r="B97" s="67"/>
      <c r="C97" s="12" t="s">
        <v>15</v>
      </c>
      <c r="D97" s="6" t="s">
        <v>79</v>
      </c>
      <c r="E97" s="13">
        <v>14477</v>
      </c>
      <c r="F97" s="13">
        <v>850</v>
      </c>
      <c r="G97" s="13">
        <f>E97+F97</f>
        <v>15327</v>
      </c>
      <c r="H97" s="9"/>
      <c r="I97" s="53"/>
    </row>
    <row r="98" spans="1:9" s="2" customFormat="1" ht="12.75">
      <c r="A98" s="67"/>
      <c r="B98" s="69"/>
      <c r="C98" s="12" t="s">
        <v>16</v>
      </c>
      <c r="D98" s="6" t="s">
        <v>81</v>
      </c>
      <c r="E98" s="13">
        <v>2320</v>
      </c>
      <c r="F98" s="13">
        <v>136</v>
      </c>
      <c r="G98" s="13">
        <f>E98+F98</f>
        <v>2456</v>
      </c>
      <c r="H98" s="9"/>
      <c r="I98" s="53"/>
    </row>
    <row r="99" spans="1:9" s="2" customFormat="1" ht="12.75">
      <c r="A99" s="67"/>
      <c r="B99" s="66" t="s">
        <v>87</v>
      </c>
      <c r="C99" s="12"/>
      <c r="D99" s="6" t="s">
        <v>88</v>
      </c>
      <c r="E99" s="13">
        <f>E100+E101+E102</f>
        <v>11443</v>
      </c>
      <c r="F99" s="13">
        <f>F100+F101+F102</f>
        <v>2018</v>
      </c>
      <c r="G99" s="13">
        <f>G100+G101+G102</f>
        <v>13461</v>
      </c>
      <c r="H99" s="9"/>
      <c r="I99" s="53"/>
    </row>
    <row r="100" spans="1:9" s="2" customFormat="1" ht="22.5">
      <c r="A100" s="67"/>
      <c r="B100" s="67"/>
      <c r="C100" s="12" t="s">
        <v>18</v>
      </c>
      <c r="D100" s="6" t="s">
        <v>31</v>
      </c>
      <c r="E100" s="13">
        <v>9596</v>
      </c>
      <c r="F100" s="13">
        <v>1714</v>
      </c>
      <c r="G100" s="13">
        <f>E100+F100</f>
        <v>11310</v>
      </c>
      <c r="H100" s="9"/>
      <c r="I100" s="53"/>
    </row>
    <row r="101" spans="1:9" s="2" customFormat="1" ht="12.75">
      <c r="A101" s="67"/>
      <c r="B101" s="67"/>
      <c r="C101" s="12" t="s">
        <v>15</v>
      </c>
      <c r="D101" s="6" t="s">
        <v>79</v>
      </c>
      <c r="E101" s="13">
        <v>1591</v>
      </c>
      <c r="F101" s="13">
        <v>262</v>
      </c>
      <c r="G101" s="13">
        <f>E101+F101</f>
        <v>1853</v>
      </c>
      <c r="H101" s="9"/>
      <c r="I101" s="53"/>
    </row>
    <row r="102" spans="1:9" s="2" customFormat="1" ht="12.75">
      <c r="A102" s="67"/>
      <c r="B102" s="69"/>
      <c r="C102" s="12" t="s">
        <v>16</v>
      </c>
      <c r="D102" s="6" t="s">
        <v>81</v>
      </c>
      <c r="E102" s="13">
        <v>256</v>
      </c>
      <c r="F102" s="13">
        <v>42</v>
      </c>
      <c r="G102" s="13">
        <f>E102+F102</f>
        <v>298</v>
      </c>
      <c r="H102" s="9"/>
      <c r="I102" s="53"/>
    </row>
    <row r="103" spans="1:9" s="2" customFormat="1" ht="12.75">
      <c r="A103" s="63"/>
      <c r="B103" s="40" t="s">
        <v>104</v>
      </c>
      <c r="C103" s="12"/>
      <c r="D103" s="6" t="s">
        <v>114</v>
      </c>
      <c r="E103" s="13">
        <f>E104</f>
        <v>228100</v>
      </c>
      <c r="F103" s="13">
        <f>F104</f>
        <v>7130</v>
      </c>
      <c r="G103" s="13">
        <f>G104</f>
        <v>235230</v>
      </c>
      <c r="H103" s="9"/>
      <c r="I103" s="53"/>
    </row>
    <row r="104" spans="1:9" s="2" customFormat="1" ht="12.75">
      <c r="A104" s="64"/>
      <c r="B104" s="40"/>
      <c r="C104" s="12" t="s">
        <v>84</v>
      </c>
      <c r="D104" s="6" t="s">
        <v>85</v>
      </c>
      <c r="E104" s="13">
        <v>228100</v>
      </c>
      <c r="F104" s="13">
        <v>7130</v>
      </c>
      <c r="G104" s="13">
        <f>E104+F104</f>
        <v>235230</v>
      </c>
      <c r="H104" s="9"/>
      <c r="I104" s="53"/>
    </row>
    <row r="105" spans="1:9" s="4" customFormat="1" ht="21">
      <c r="A105" s="60" t="s">
        <v>12</v>
      </c>
      <c r="B105" s="15"/>
      <c r="C105" s="15"/>
      <c r="D105" s="7" t="s">
        <v>24</v>
      </c>
      <c r="E105" s="16">
        <f>E115+E106+E113</f>
        <v>5527235</v>
      </c>
      <c r="F105" s="16">
        <f>F115+F106+F113</f>
        <v>-5334835</v>
      </c>
      <c r="G105" s="16">
        <f>G115+G106+G113</f>
        <v>192400</v>
      </c>
      <c r="H105" s="16">
        <f>H115+H106+H113</f>
        <v>5389235</v>
      </c>
      <c r="I105" s="16">
        <f>I115+I106+I113</f>
        <v>2554164</v>
      </c>
    </row>
    <row r="106" spans="1:9" s="4" customFormat="1" ht="21">
      <c r="A106" s="61"/>
      <c r="B106" s="60" t="s">
        <v>133</v>
      </c>
      <c r="C106" s="15"/>
      <c r="D106" s="7" t="s">
        <v>154</v>
      </c>
      <c r="E106" s="16">
        <f>E107+E110</f>
        <v>5469235</v>
      </c>
      <c r="F106" s="16">
        <f>F107+F110</f>
        <v>-5389235</v>
      </c>
      <c r="G106" s="16">
        <f>G107+G110</f>
        <v>80000</v>
      </c>
      <c r="H106" s="16">
        <f>H107+H110</f>
        <v>5389235</v>
      </c>
      <c r="I106" s="16">
        <f>I107+I110</f>
        <v>2554164</v>
      </c>
    </row>
    <row r="107" spans="1:9" s="4" customFormat="1" ht="22.5">
      <c r="A107" s="61"/>
      <c r="B107" s="61"/>
      <c r="C107" s="15" t="s">
        <v>129</v>
      </c>
      <c r="D107" s="6" t="s">
        <v>28</v>
      </c>
      <c r="E107" s="16">
        <f>E108+E109</f>
        <v>2893001</v>
      </c>
      <c r="F107" s="16">
        <f>F108+F109</f>
        <v>-2893001</v>
      </c>
      <c r="G107" s="16">
        <f>G108+G109</f>
        <v>0</v>
      </c>
      <c r="H107" s="16">
        <f>H108+H109</f>
        <v>2893001</v>
      </c>
      <c r="I107" s="16">
        <f>I108+I109</f>
        <v>1520955</v>
      </c>
    </row>
    <row r="108" spans="1:9" s="4" customFormat="1" ht="33.75">
      <c r="A108" s="61"/>
      <c r="B108" s="61"/>
      <c r="C108" s="15"/>
      <c r="D108" s="28" t="s">
        <v>134</v>
      </c>
      <c r="E108" s="13">
        <v>1893001</v>
      </c>
      <c r="F108" s="13">
        <v>-1893001</v>
      </c>
      <c r="G108" s="13">
        <f>E108+F108</f>
        <v>0</v>
      </c>
      <c r="H108" s="9">
        <v>1893001</v>
      </c>
      <c r="I108" s="53"/>
    </row>
    <row r="109" spans="1:9" s="4" customFormat="1" ht="33.75">
      <c r="A109" s="61"/>
      <c r="B109" s="61"/>
      <c r="C109" s="15"/>
      <c r="D109" s="28" t="s">
        <v>135</v>
      </c>
      <c r="E109" s="13">
        <v>1000000</v>
      </c>
      <c r="F109" s="13">
        <v>-1000000</v>
      </c>
      <c r="G109" s="13">
        <f>E109+F109</f>
        <v>0</v>
      </c>
      <c r="H109" s="9">
        <v>1000000</v>
      </c>
      <c r="I109" s="53">
        <v>1520955</v>
      </c>
    </row>
    <row r="110" spans="1:9" s="4" customFormat="1" ht="22.5">
      <c r="A110" s="61"/>
      <c r="B110" s="61"/>
      <c r="C110" s="15" t="s">
        <v>130</v>
      </c>
      <c r="D110" s="6" t="s">
        <v>28</v>
      </c>
      <c r="E110" s="16">
        <f>E111+E112</f>
        <v>2576234</v>
      </c>
      <c r="F110" s="16">
        <f>F111+F112</f>
        <v>-2496234</v>
      </c>
      <c r="G110" s="16">
        <f>G111+G112</f>
        <v>80000</v>
      </c>
      <c r="H110" s="16">
        <f>H111+H112</f>
        <v>2496234</v>
      </c>
      <c r="I110" s="16">
        <f>I111+I112</f>
        <v>1033209</v>
      </c>
    </row>
    <row r="111" spans="1:9" s="4" customFormat="1" ht="33.75">
      <c r="A111" s="61"/>
      <c r="B111" s="61"/>
      <c r="C111" s="15"/>
      <c r="D111" s="28" t="s">
        <v>134</v>
      </c>
      <c r="E111" s="13">
        <v>1546234</v>
      </c>
      <c r="F111" s="13">
        <v>-1511234</v>
      </c>
      <c r="G111" s="13">
        <f>E111+F111</f>
        <v>35000</v>
      </c>
      <c r="H111" s="9">
        <v>1511234</v>
      </c>
      <c r="I111" s="53"/>
    </row>
    <row r="112" spans="1:9" s="4" customFormat="1" ht="33.75">
      <c r="A112" s="61"/>
      <c r="B112" s="62"/>
      <c r="C112" s="15"/>
      <c r="D112" s="28" t="s">
        <v>135</v>
      </c>
      <c r="E112" s="13">
        <v>1030000</v>
      </c>
      <c r="F112" s="13">
        <v>-985000</v>
      </c>
      <c r="G112" s="13">
        <f>E112+F112</f>
        <v>45000</v>
      </c>
      <c r="H112" s="9">
        <v>985000</v>
      </c>
      <c r="I112" s="53">
        <v>1033209</v>
      </c>
    </row>
    <row r="113" spans="1:9" s="4" customFormat="1" ht="15">
      <c r="A113" s="61"/>
      <c r="B113" s="47" t="s">
        <v>138</v>
      </c>
      <c r="C113" s="15"/>
      <c r="D113" s="75" t="s">
        <v>155</v>
      </c>
      <c r="E113" s="76">
        <f>E114</f>
        <v>0</v>
      </c>
      <c r="F113" s="76">
        <f>F114</f>
        <v>14000</v>
      </c>
      <c r="G113" s="76">
        <f>G114</f>
        <v>14000</v>
      </c>
      <c r="H113" s="9"/>
      <c r="I113" s="53"/>
    </row>
    <row r="114" spans="1:9" s="4" customFormat="1" ht="45" customHeight="1">
      <c r="A114" s="61"/>
      <c r="B114" s="47"/>
      <c r="C114" s="12" t="s">
        <v>139</v>
      </c>
      <c r="D114" s="28" t="s">
        <v>156</v>
      </c>
      <c r="E114" s="13"/>
      <c r="F114" s="13">
        <v>14000</v>
      </c>
      <c r="G114" s="13">
        <f>E114+F114</f>
        <v>14000</v>
      </c>
      <c r="H114" s="9"/>
      <c r="I114" s="53"/>
    </row>
    <row r="115" spans="1:9" s="3" customFormat="1" ht="12.75">
      <c r="A115" s="63"/>
      <c r="B115" s="66" t="s">
        <v>69</v>
      </c>
      <c r="C115" s="15"/>
      <c r="D115" s="7" t="s">
        <v>114</v>
      </c>
      <c r="E115" s="16">
        <f>E117+E119+E116</f>
        <v>58000</v>
      </c>
      <c r="F115" s="16">
        <f>F117+F119+F116</f>
        <v>40400</v>
      </c>
      <c r="G115" s="16">
        <f>G117+G119+G116</f>
        <v>98400</v>
      </c>
      <c r="H115" s="8"/>
      <c r="I115" s="54"/>
    </row>
    <row r="116" spans="1:9" s="3" customFormat="1" ht="12.75">
      <c r="A116" s="63"/>
      <c r="B116" s="67"/>
      <c r="C116" s="39" t="s">
        <v>17</v>
      </c>
      <c r="D116" s="6" t="s">
        <v>100</v>
      </c>
      <c r="E116" s="13">
        <v>58000</v>
      </c>
      <c r="F116" s="13">
        <v>10400</v>
      </c>
      <c r="G116" s="13">
        <f>E116+F116</f>
        <v>68400</v>
      </c>
      <c r="H116" s="9"/>
      <c r="I116" s="54"/>
    </row>
    <row r="117" spans="1:9" ht="22.5">
      <c r="A117" s="63"/>
      <c r="B117" s="67"/>
      <c r="C117" s="57" t="s">
        <v>11</v>
      </c>
      <c r="D117" s="6" t="s">
        <v>28</v>
      </c>
      <c r="E117" s="13">
        <f>E118</f>
        <v>0</v>
      </c>
      <c r="F117" s="13">
        <f>F118</f>
        <v>20000</v>
      </c>
      <c r="G117" s="13">
        <f>G118</f>
        <v>20000</v>
      </c>
      <c r="H117" s="9"/>
      <c r="I117" s="53"/>
    </row>
    <row r="118" spans="1:9" ht="22.5">
      <c r="A118" s="63"/>
      <c r="B118" s="63"/>
      <c r="C118" s="59"/>
      <c r="D118" s="6" t="s">
        <v>160</v>
      </c>
      <c r="E118" s="13"/>
      <c r="F118" s="13">
        <v>20000</v>
      </c>
      <c r="G118" s="13">
        <f>E118+F118</f>
        <v>20000</v>
      </c>
      <c r="H118" s="9"/>
      <c r="I118" s="53"/>
    </row>
    <row r="119" spans="1:9" ht="23.25" customHeight="1">
      <c r="A119" s="63"/>
      <c r="B119" s="63"/>
      <c r="C119" s="57" t="s">
        <v>39</v>
      </c>
      <c r="D119" s="29" t="s">
        <v>146</v>
      </c>
      <c r="E119" s="13">
        <f>E120</f>
        <v>0</v>
      </c>
      <c r="F119" s="13">
        <f>F120</f>
        <v>10000</v>
      </c>
      <c r="G119" s="13">
        <f>G120</f>
        <v>10000</v>
      </c>
      <c r="H119" s="9"/>
      <c r="I119" s="53"/>
    </row>
    <row r="120" spans="1:9" ht="22.5">
      <c r="A120" s="64"/>
      <c r="B120" s="64"/>
      <c r="C120" s="59"/>
      <c r="D120" s="6" t="s">
        <v>161</v>
      </c>
      <c r="E120" s="13"/>
      <c r="F120" s="13">
        <v>10000</v>
      </c>
      <c r="G120" s="13">
        <f>E120+F120</f>
        <v>10000</v>
      </c>
      <c r="H120" s="9"/>
      <c r="I120" s="53"/>
    </row>
    <row r="121" spans="1:9" s="4" customFormat="1" ht="21">
      <c r="A121" s="60" t="s">
        <v>32</v>
      </c>
      <c r="B121" s="15"/>
      <c r="C121" s="15"/>
      <c r="D121" s="7" t="s">
        <v>33</v>
      </c>
      <c r="E121" s="16">
        <f>E122+E129</f>
        <v>747300</v>
      </c>
      <c r="F121" s="16">
        <f>F122+F129</f>
        <v>2663</v>
      </c>
      <c r="G121" s="16">
        <f>G122+G129</f>
        <v>749963</v>
      </c>
      <c r="H121" s="8"/>
      <c r="I121" s="54"/>
    </row>
    <row r="122" spans="1:9" s="4" customFormat="1" ht="21">
      <c r="A122" s="61"/>
      <c r="B122" s="60" t="s">
        <v>64</v>
      </c>
      <c r="C122" s="15"/>
      <c r="D122" s="7" t="s">
        <v>112</v>
      </c>
      <c r="E122" s="16">
        <f>E124+E123</f>
        <v>542500</v>
      </c>
      <c r="F122" s="16">
        <f>F124+F123</f>
        <v>12512</v>
      </c>
      <c r="G122" s="16">
        <f>G124+G123</f>
        <v>555012</v>
      </c>
      <c r="H122" s="8"/>
      <c r="I122" s="54"/>
    </row>
    <row r="123" spans="1:9" s="4" customFormat="1" ht="33.75">
      <c r="A123" s="61"/>
      <c r="B123" s="61"/>
      <c r="C123" s="39" t="s">
        <v>103</v>
      </c>
      <c r="D123" s="6" t="s">
        <v>162</v>
      </c>
      <c r="E123" s="13">
        <v>520000</v>
      </c>
      <c r="F123" s="13">
        <v>11512</v>
      </c>
      <c r="G123" s="13">
        <f>E123+F123</f>
        <v>531512</v>
      </c>
      <c r="H123" s="8"/>
      <c r="I123" s="54"/>
    </row>
    <row r="124" spans="1:9" s="4" customFormat="1" ht="56.25" customHeight="1">
      <c r="A124" s="61"/>
      <c r="B124" s="61"/>
      <c r="C124" s="57" t="s">
        <v>70</v>
      </c>
      <c r="D124" s="1" t="s">
        <v>157</v>
      </c>
      <c r="E124" s="13">
        <f>E125+E126+E127+E128</f>
        <v>22500</v>
      </c>
      <c r="F124" s="13">
        <f>F125+F126+F127+F128</f>
        <v>1000</v>
      </c>
      <c r="G124" s="13">
        <f>G125+G126+G127+G128</f>
        <v>23500</v>
      </c>
      <c r="H124" s="8"/>
      <c r="I124" s="54"/>
    </row>
    <row r="125" spans="1:9" s="4" customFormat="1" ht="22.5">
      <c r="A125" s="61"/>
      <c r="B125" s="61"/>
      <c r="C125" s="58"/>
      <c r="D125" s="77" t="s">
        <v>71</v>
      </c>
      <c r="E125" s="78">
        <v>8000</v>
      </c>
      <c r="F125" s="78">
        <v>-1318</v>
      </c>
      <c r="G125" s="78">
        <f>E125+F125</f>
        <v>6682</v>
      </c>
      <c r="H125" s="8"/>
      <c r="I125" s="54"/>
    </row>
    <row r="126" spans="1:9" s="4" customFormat="1" ht="22.5">
      <c r="A126" s="61"/>
      <c r="B126" s="61"/>
      <c r="C126" s="58"/>
      <c r="D126" s="38" t="s">
        <v>72</v>
      </c>
      <c r="E126" s="78">
        <v>14500</v>
      </c>
      <c r="F126" s="78">
        <v>-8652</v>
      </c>
      <c r="G126" s="78">
        <f>E126+F126</f>
        <v>5848</v>
      </c>
      <c r="H126" s="8"/>
      <c r="I126" s="54"/>
    </row>
    <row r="127" spans="1:9" s="4" customFormat="1" ht="15">
      <c r="A127" s="61"/>
      <c r="B127" s="61"/>
      <c r="C127" s="58"/>
      <c r="D127" s="38" t="s">
        <v>140</v>
      </c>
      <c r="E127" s="78"/>
      <c r="F127" s="78">
        <v>10970</v>
      </c>
      <c r="G127" s="78">
        <f>E127+F127</f>
        <v>10970</v>
      </c>
      <c r="H127" s="8"/>
      <c r="I127" s="54"/>
    </row>
    <row r="128" spans="1:9" s="4" customFormat="1" ht="12.75" customHeight="1">
      <c r="A128" s="61"/>
      <c r="B128" s="62"/>
      <c r="C128" s="59"/>
      <c r="D128" s="6"/>
      <c r="E128" s="13"/>
      <c r="F128" s="13"/>
      <c r="G128" s="13"/>
      <c r="H128" s="8"/>
      <c r="I128" s="54"/>
    </row>
    <row r="129" spans="1:9" s="4" customFormat="1" ht="12.75" customHeight="1">
      <c r="A129" s="63"/>
      <c r="B129" s="60" t="s">
        <v>101</v>
      </c>
      <c r="C129" s="36"/>
      <c r="D129" s="6" t="s">
        <v>102</v>
      </c>
      <c r="E129" s="13">
        <f>E130</f>
        <v>204800</v>
      </c>
      <c r="F129" s="13">
        <f>F130</f>
        <v>-9849</v>
      </c>
      <c r="G129" s="13">
        <f>G130</f>
        <v>194951</v>
      </c>
      <c r="H129" s="8"/>
      <c r="I129" s="54"/>
    </row>
    <row r="130" spans="1:9" s="4" customFormat="1" ht="22.5">
      <c r="A130" s="63"/>
      <c r="B130" s="61"/>
      <c r="C130" s="57" t="s">
        <v>103</v>
      </c>
      <c r="D130" s="6" t="s">
        <v>111</v>
      </c>
      <c r="E130" s="13">
        <v>204800</v>
      </c>
      <c r="F130" s="13">
        <v>-9849</v>
      </c>
      <c r="G130" s="13">
        <f>E130+F130</f>
        <v>194951</v>
      </c>
      <c r="H130" s="8"/>
      <c r="I130" s="54"/>
    </row>
    <row r="131" spans="1:9" s="4" customFormat="1" ht="22.5">
      <c r="A131" s="63"/>
      <c r="B131" s="61"/>
      <c r="C131" s="58"/>
      <c r="D131" s="77" t="s">
        <v>158</v>
      </c>
      <c r="E131" s="78">
        <v>16800</v>
      </c>
      <c r="F131" s="78">
        <v>-16800</v>
      </c>
      <c r="G131" s="78">
        <f>E131+F131</f>
        <v>0</v>
      </c>
      <c r="H131" s="8"/>
      <c r="I131" s="54"/>
    </row>
    <row r="132" spans="1:9" s="4" customFormat="1" ht="15">
      <c r="A132" s="64"/>
      <c r="B132" s="62"/>
      <c r="C132" s="59"/>
      <c r="D132" s="6" t="s">
        <v>159</v>
      </c>
      <c r="E132" s="13">
        <v>188000</v>
      </c>
      <c r="F132" s="13">
        <v>6951</v>
      </c>
      <c r="G132" s="13">
        <f>E132+F132</f>
        <v>194951</v>
      </c>
      <c r="H132" s="8"/>
      <c r="I132" s="54"/>
    </row>
    <row r="133" spans="1:9" s="4" customFormat="1" ht="12.75" customHeight="1">
      <c r="A133" s="60" t="s">
        <v>110</v>
      </c>
      <c r="B133" s="37"/>
      <c r="C133" s="36"/>
      <c r="D133" s="7" t="s">
        <v>113</v>
      </c>
      <c r="E133" s="16">
        <f>E134+E142</f>
        <v>378391</v>
      </c>
      <c r="F133" s="16">
        <f>F134+F142</f>
        <v>-78884</v>
      </c>
      <c r="G133" s="16">
        <f>G134+G142</f>
        <v>299507</v>
      </c>
      <c r="H133" s="8"/>
      <c r="I133" s="54"/>
    </row>
    <row r="134" spans="1:9" s="4" customFormat="1" ht="12.75" customHeight="1">
      <c r="A134" s="63"/>
      <c r="B134" s="37" t="s">
        <v>50</v>
      </c>
      <c r="C134" s="36"/>
      <c r="D134" s="6" t="s">
        <v>51</v>
      </c>
      <c r="E134" s="13">
        <f>E135+E136+E138+E140</f>
        <v>308802</v>
      </c>
      <c r="F134" s="13">
        <f>F135+F136+F138+F140</f>
        <v>-82484</v>
      </c>
      <c r="G134" s="13">
        <f>G135+G136+G138+G140</f>
        <v>226318</v>
      </c>
      <c r="H134" s="8"/>
      <c r="I134" s="54"/>
    </row>
    <row r="135" spans="1:9" s="4" customFormat="1" ht="12.75" customHeight="1">
      <c r="A135" s="63"/>
      <c r="B135" s="37"/>
      <c r="C135" s="36" t="s">
        <v>18</v>
      </c>
      <c r="D135" s="6" t="s">
        <v>31</v>
      </c>
      <c r="E135" s="13">
        <v>217518</v>
      </c>
      <c r="F135" s="13">
        <v>8800</v>
      </c>
      <c r="G135" s="13">
        <f>E135+F135</f>
        <v>226318</v>
      </c>
      <c r="H135" s="8"/>
      <c r="I135" s="54"/>
    </row>
    <row r="136" spans="1:9" s="4" customFormat="1" ht="12.75" customHeight="1">
      <c r="A136" s="63"/>
      <c r="B136" s="37"/>
      <c r="C136" s="36" t="s">
        <v>11</v>
      </c>
      <c r="D136" s="6" t="s">
        <v>28</v>
      </c>
      <c r="E136" s="13">
        <f>E137</f>
        <v>48000</v>
      </c>
      <c r="F136" s="13">
        <f>F137</f>
        <v>-48000</v>
      </c>
      <c r="G136" s="13">
        <f>G137</f>
        <v>0</v>
      </c>
      <c r="H136" s="8"/>
      <c r="I136" s="54"/>
    </row>
    <row r="137" spans="1:9" s="4" customFormat="1" ht="12.75" customHeight="1">
      <c r="A137" s="63"/>
      <c r="B137" s="37"/>
      <c r="C137" s="36"/>
      <c r="D137" s="6" t="s">
        <v>123</v>
      </c>
      <c r="E137" s="13">
        <v>48000</v>
      </c>
      <c r="F137" s="13">
        <v>-48000</v>
      </c>
      <c r="G137" s="13">
        <f>E137+F137</f>
        <v>0</v>
      </c>
      <c r="H137" s="8"/>
      <c r="I137" s="54"/>
    </row>
    <row r="138" spans="1:9" s="4" customFormat="1" ht="12.75" customHeight="1">
      <c r="A138" s="63"/>
      <c r="B138" s="37"/>
      <c r="C138" s="36" t="s">
        <v>129</v>
      </c>
      <c r="D138" s="6" t="s">
        <v>28</v>
      </c>
      <c r="E138" s="13">
        <f>E139</f>
        <v>32463</v>
      </c>
      <c r="F138" s="13">
        <f>F139</f>
        <v>-32463</v>
      </c>
      <c r="G138" s="13">
        <f>G139</f>
        <v>0</v>
      </c>
      <c r="H138" s="8"/>
      <c r="I138" s="54"/>
    </row>
    <row r="139" spans="1:9" s="4" customFormat="1" ht="21.75" customHeight="1">
      <c r="A139" s="63"/>
      <c r="B139" s="37"/>
      <c r="C139" s="36"/>
      <c r="D139" s="56" t="s">
        <v>132</v>
      </c>
      <c r="E139" s="55">
        <v>32463</v>
      </c>
      <c r="F139" s="55">
        <v>-32463</v>
      </c>
      <c r="G139" s="55">
        <f>E139+F139</f>
        <v>0</v>
      </c>
      <c r="H139" s="8"/>
      <c r="I139" s="54"/>
    </row>
    <row r="140" spans="1:9" s="4" customFormat="1" ht="12.75" customHeight="1">
      <c r="A140" s="63"/>
      <c r="B140" s="37"/>
      <c r="C140" s="36" t="s">
        <v>130</v>
      </c>
      <c r="D140" s="6" t="s">
        <v>28</v>
      </c>
      <c r="E140" s="13">
        <f>E141</f>
        <v>10821</v>
      </c>
      <c r="F140" s="13">
        <f>F141</f>
        <v>-10821</v>
      </c>
      <c r="G140" s="13">
        <f>G141</f>
        <v>0</v>
      </c>
      <c r="H140" s="8"/>
      <c r="I140" s="54"/>
    </row>
    <row r="141" spans="1:9" s="4" customFormat="1" ht="21" customHeight="1">
      <c r="A141" s="63"/>
      <c r="B141" s="37"/>
      <c r="C141" s="36"/>
      <c r="D141" s="81" t="s">
        <v>132</v>
      </c>
      <c r="E141" s="78">
        <v>10821</v>
      </c>
      <c r="F141" s="78">
        <v>-10821</v>
      </c>
      <c r="G141" s="78">
        <f>E141+F141</f>
        <v>0</v>
      </c>
      <c r="H141" s="8"/>
      <c r="I141" s="54"/>
    </row>
    <row r="142" spans="1:9" s="4" customFormat="1" ht="12.75" customHeight="1">
      <c r="A142" s="63"/>
      <c r="B142" s="37" t="s">
        <v>107</v>
      </c>
      <c r="C142" s="36"/>
      <c r="D142" s="6" t="s">
        <v>114</v>
      </c>
      <c r="E142" s="13">
        <f>E143</f>
        <v>69589</v>
      </c>
      <c r="F142" s="13">
        <f>F143</f>
        <v>3600</v>
      </c>
      <c r="G142" s="13">
        <f>G143</f>
        <v>73189</v>
      </c>
      <c r="H142" s="8"/>
      <c r="I142" s="54"/>
    </row>
    <row r="143" spans="1:9" s="4" customFormat="1" ht="12.75" customHeight="1">
      <c r="A143" s="63"/>
      <c r="B143" s="37"/>
      <c r="C143" s="36" t="s">
        <v>18</v>
      </c>
      <c r="D143" s="6" t="s">
        <v>31</v>
      </c>
      <c r="E143" s="13">
        <v>69589</v>
      </c>
      <c r="F143" s="13">
        <v>3600</v>
      </c>
      <c r="G143" s="13">
        <f>E143+F143</f>
        <v>73189</v>
      </c>
      <c r="H143" s="8"/>
      <c r="I143" s="54"/>
    </row>
    <row r="144" spans="1:9" ht="12.75">
      <c r="A144" s="64"/>
      <c r="B144" s="12"/>
      <c r="C144" s="12"/>
      <c r="D144" s="7" t="s">
        <v>13</v>
      </c>
      <c r="E144" s="16">
        <f>E6+E24+E47+E105+E121+E39+E2+E76+E133+E44</f>
        <v>14240797.629999999</v>
      </c>
      <c r="F144" s="16">
        <f>F6+F24+F47+F105+F121+F39+F2+F76+F133+F44</f>
        <v>-7697251.14</v>
      </c>
      <c r="G144" s="16">
        <f>G6+G24+G47+G105+G121+G39+G2+G76+G133+G44</f>
        <v>6543546.49</v>
      </c>
      <c r="H144" s="16">
        <f>H6+H24+H47+H105+H121+H39+H2+H76+H133+H44</f>
        <v>6807235</v>
      </c>
      <c r="I144" s="16">
        <f>I6+I24+I47+I105+I121+I39+I2+I76+I133+I44</f>
        <v>5275402.96</v>
      </c>
    </row>
    <row r="145" spans="1:7" ht="12.75">
      <c r="A145" s="23"/>
      <c r="B145" s="23"/>
      <c r="C145" s="23"/>
      <c r="D145" s="11"/>
      <c r="E145" s="11"/>
      <c r="F145" s="11"/>
      <c r="G145" s="11"/>
    </row>
    <row r="146" spans="1:7" ht="18" customHeight="1">
      <c r="A146" s="24"/>
      <c r="B146" s="24"/>
      <c r="C146" s="24"/>
      <c r="D146" s="20" t="s">
        <v>29</v>
      </c>
      <c r="E146" s="17"/>
      <c r="F146" s="17"/>
      <c r="G146" s="17"/>
    </row>
    <row r="147" spans="1:9" s="3" customFormat="1" ht="18" customHeight="1">
      <c r="A147" s="49" t="s">
        <v>36</v>
      </c>
      <c r="B147" s="49"/>
      <c r="C147" s="49"/>
      <c r="D147" s="7" t="s">
        <v>45</v>
      </c>
      <c r="E147" s="44">
        <f aca="true" t="shared" si="3" ref="E147:G148">E148</f>
        <v>700000</v>
      </c>
      <c r="F147" s="44">
        <f t="shared" si="3"/>
        <v>-200000</v>
      </c>
      <c r="G147" s="44">
        <f t="shared" si="3"/>
        <v>500000</v>
      </c>
      <c r="H147" s="52"/>
      <c r="I147" s="52"/>
    </row>
    <row r="148" spans="1:7" ht="24" customHeight="1">
      <c r="A148" s="48"/>
      <c r="B148" s="48" t="s">
        <v>37</v>
      </c>
      <c r="C148" s="48"/>
      <c r="D148" s="6" t="s">
        <v>46</v>
      </c>
      <c r="E148" s="21">
        <f t="shared" si="3"/>
        <v>700000</v>
      </c>
      <c r="F148" s="21">
        <f t="shared" si="3"/>
        <v>-200000</v>
      </c>
      <c r="G148" s="21">
        <f t="shared" si="3"/>
        <v>500000</v>
      </c>
    </row>
    <row r="149" spans="1:7" ht="30" customHeight="1">
      <c r="A149" s="48"/>
      <c r="B149" s="48"/>
      <c r="C149" s="48" t="s">
        <v>124</v>
      </c>
      <c r="D149" s="80" t="s">
        <v>163</v>
      </c>
      <c r="E149" s="21">
        <v>700000</v>
      </c>
      <c r="F149" s="21">
        <v>-200000</v>
      </c>
      <c r="G149" s="21">
        <f>E149+F149</f>
        <v>500000</v>
      </c>
    </row>
    <row r="150" spans="1:7" ht="18" customHeight="1">
      <c r="A150" s="48" t="s">
        <v>7</v>
      </c>
      <c r="B150" s="48"/>
      <c r="C150" s="48"/>
      <c r="D150" s="7" t="s">
        <v>20</v>
      </c>
      <c r="E150" s="21">
        <f aca="true" t="shared" si="4" ref="E150:G151">E151</f>
        <v>75629</v>
      </c>
      <c r="F150" s="21">
        <f t="shared" si="4"/>
        <v>-4289</v>
      </c>
      <c r="G150" s="21">
        <f t="shared" si="4"/>
        <v>71340</v>
      </c>
    </row>
    <row r="151" spans="1:7" ht="18" customHeight="1">
      <c r="A151" s="48"/>
      <c r="B151" s="48" t="s">
        <v>8</v>
      </c>
      <c r="C151" s="48"/>
      <c r="D151" s="7" t="s">
        <v>21</v>
      </c>
      <c r="E151" s="21">
        <f t="shared" si="4"/>
        <v>75629</v>
      </c>
      <c r="F151" s="21">
        <f t="shared" si="4"/>
        <v>-4289</v>
      </c>
      <c r="G151" s="21">
        <f t="shared" si="4"/>
        <v>71340</v>
      </c>
    </row>
    <row r="152" spans="1:7" ht="33.75" customHeight="1">
      <c r="A152" s="48"/>
      <c r="B152" s="48"/>
      <c r="C152" s="48" t="s">
        <v>131</v>
      </c>
      <c r="D152" s="1" t="s">
        <v>168</v>
      </c>
      <c r="E152" s="21">
        <v>75629</v>
      </c>
      <c r="F152" s="21">
        <v>-4289</v>
      </c>
      <c r="G152" s="21">
        <f>E152+F152</f>
        <v>71340</v>
      </c>
    </row>
    <row r="153" spans="1:7" ht="21">
      <c r="A153" s="48" t="s">
        <v>9</v>
      </c>
      <c r="B153" s="48"/>
      <c r="C153" s="48"/>
      <c r="D153" s="7" t="s">
        <v>22</v>
      </c>
      <c r="E153" s="21">
        <f aca="true" t="shared" si="5" ref="E153:G154">E154</f>
        <v>444814.6</v>
      </c>
      <c r="F153" s="21">
        <f t="shared" si="5"/>
        <v>-395743.6</v>
      </c>
      <c r="G153" s="21">
        <f t="shared" si="5"/>
        <v>49071</v>
      </c>
    </row>
    <row r="154" spans="1:7" ht="21">
      <c r="A154" s="48"/>
      <c r="B154" s="48" t="s">
        <v>10</v>
      </c>
      <c r="C154" s="48"/>
      <c r="D154" s="7" t="s">
        <v>23</v>
      </c>
      <c r="E154" s="21">
        <f t="shared" si="5"/>
        <v>444814.6</v>
      </c>
      <c r="F154" s="21">
        <f t="shared" si="5"/>
        <v>-395743.6</v>
      </c>
      <c r="G154" s="21">
        <f t="shared" si="5"/>
        <v>49071</v>
      </c>
    </row>
    <row r="155" spans="1:7" ht="32.25" customHeight="1">
      <c r="A155" s="48"/>
      <c r="B155" s="48"/>
      <c r="C155" s="48" t="s">
        <v>131</v>
      </c>
      <c r="D155" s="1" t="s">
        <v>169</v>
      </c>
      <c r="E155" s="21">
        <v>444814.6</v>
      </c>
      <c r="F155" s="21">
        <v>-395743.6</v>
      </c>
      <c r="G155" s="21">
        <f>E155+F155</f>
        <v>49071</v>
      </c>
    </row>
    <row r="156" spans="1:7" ht="24" customHeight="1">
      <c r="A156" s="48" t="s">
        <v>125</v>
      </c>
      <c r="B156" s="48"/>
      <c r="C156" s="48"/>
      <c r="D156" s="79" t="s">
        <v>166</v>
      </c>
      <c r="E156" s="21">
        <f aca="true" t="shared" si="6" ref="E156:G157">E157</f>
        <v>1689673</v>
      </c>
      <c r="F156" s="21">
        <f t="shared" si="6"/>
        <v>-250000</v>
      </c>
      <c r="G156" s="21">
        <f t="shared" si="6"/>
        <v>1439673</v>
      </c>
    </row>
    <row r="157" spans="1:7" ht="22.5" customHeight="1">
      <c r="A157" s="48"/>
      <c r="B157" s="48" t="s">
        <v>126</v>
      </c>
      <c r="C157" s="48"/>
      <c r="D157" s="79" t="s">
        <v>165</v>
      </c>
      <c r="E157" s="21">
        <f t="shared" si="6"/>
        <v>1689673</v>
      </c>
      <c r="F157" s="21">
        <f t="shared" si="6"/>
        <v>-250000</v>
      </c>
      <c r="G157" s="21">
        <f t="shared" si="6"/>
        <v>1439673</v>
      </c>
    </row>
    <row r="158" spans="1:7" ht="21.75" customHeight="1">
      <c r="A158" s="48"/>
      <c r="B158" s="48"/>
      <c r="C158" s="48" t="s">
        <v>127</v>
      </c>
      <c r="D158" s="80" t="s">
        <v>167</v>
      </c>
      <c r="E158" s="21">
        <v>1689673</v>
      </c>
      <c r="F158" s="21">
        <v>-250000</v>
      </c>
      <c r="G158" s="21">
        <f>E158+F158</f>
        <v>1439673</v>
      </c>
    </row>
    <row r="159" spans="1:7" ht="12.75">
      <c r="A159" s="70" t="s">
        <v>40</v>
      </c>
      <c r="B159" s="19"/>
      <c r="C159" s="19"/>
      <c r="D159" s="7" t="s">
        <v>47</v>
      </c>
      <c r="E159" s="8">
        <f>E162+E160</f>
        <v>6279606</v>
      </c>
      <c r="F159" s="8">
        <f>F162+F160</f>
        <v>0</v>
      </c>
      <c r="G159" s="8">
        <f>G162+G160</f>
        <v>6279606</v>
      </c>
    </row>
    <row r="160" spans="1:7" ht="21">
      <c r="A160" s="71"/>
      <c r="B160" s="19" t="s">
        <v>65</v>
      </c>
      <c r="C160" s="19"/>
      <c r="D160" s="7" t="s">
        <v>164</v>
      </c>
      <c r="E160" s="8">
        <f>E161</f>
        <v>6244606</v>
      </c>
      <c r="F160" s="8">
        <f>F161</f>
        <v>35000</v>
      </c>
      <c r="G160" s="8">
        <f>G161</f>
        <v>6279606</v>
      </c>
    </row>
    <row r="161" spans="1:7" ht="12.75">
      <c r="A161" s="71"/>
      <c r="B161" s="19"/>
      <c r="C161" s="18" t="s">
        <v>42</v>
      </c>
      <c r="D161" s="1" t="s">
        <v>43</v>
      </c>
      <c r="E161" s="9">
        <v>6244606</v>
      </c>
      <c r="F161" s="9">
        <v>35000</v>
      </c>
      <c r="G161" s="9">
        <f>E161+F161</f>
        <v>6279606</v>
      </c>
    </row>
    <row r="162" spans="1:7" ht="31.5">
      <c r="A162" s="71"/>
      <c r="B162" s="19" t="s">
        <v>41</v>
      </c>
      <c r="C162" s="19"/>
      <c r="D162" s="7" t="s">
        <v>48</v>
      </c>
      <c r="E162" s="8">
        <f>E163</f>
        <v>35000</v>
      </c>
      <c r="F162" s="8">
        <f>F163</f>
        <v>-35000</v>
      </c>
      <c r="G162" s="8">
        <f>G163</f>
        <v>0</v>
      </c>
    </row>
    <row r="163" spans="1:7" ht="12.75">
      <c r="A163" s="72"/>
      <c r="B163" s="19"/>
      <c r="C163" s="26" t="s">
        <v>42</v>
      </c>
      <c r="D163" s="1" t="s">
        <v>43</v>
      </c>
      <c r="E163" s="27">
        <v>35000</v>
      </c>
      <c r="F163" s="27">
        <v>-35000</v>
      </c>
      <c r="G163" s="27">
        <f>E163+F163</f>
        <v>0</v>
      </c>
    </row>
    <row r="164" spans="1:7" ht="12.75">
      <c r="A164" s="50">
        <v>801</v>
      </c>
      <c r="B164" s="19"/>
      <c r="C164" s="26"/>
      <c r="D164" s="7" t="s">
        <v>27</v>
      </c>
      <c r="E164" s="27">
        <f>E165+E167+E169</f>
        <v>664710.1799999999</v>
      </c>
      <c r="F164" s="27">
        <f>F165+F167+F169</f>
        <v>-60940.14</v>
      </c>
      <c r="G164" s="27">
        <f>G165+G167+G169</f>
        <v>603770.04</v>
      </c>
    </row>
    <row r="165" spans="1:7" ht="12.75">
      <c r="A165" s="50"/>
      <c r="B165" s="19" t="s">
        <v>52</v>
      </c>
      <c r="C165" s="26"/>
      <c r="D165" s="7" t="s">
        <v>56</v>
      </c>
      <c r="E165" s="27">
        <f>E166</f>
        <v>513453.3</v>
      </c>
      <c r="F165" s="27">
        <f>F166</f>
        <v>-45013.78</v>
      </c>
      <c r="G165" s="27">
        <f>G166</f>
        <v>468439.52</v>
      </c>
    </row>
    <row r="166" spans="1:7" ht="33.75">
      <c r="A166" s="50"/>
      <c r="B166" s="19"/>
      <c r="C166" s="26" t="s">
        <v>128</v>
      </c>
      <c r="D166" s="1" t="s">
        <v>170</v>
      </c>
      <c r="E166" s="27">
        <v>513453.3</v>
      </c>
      <c r="F166" s="27">
        <v>-45013.78</v>
      </c>
      <c r="G166" s="27">
        <f>E166+F166</f>
        <v>468439.52</v>
      </c>
    </row>
    <row r="167" spans="1:7" ht="12.75">
      <c r="A167" s="50"/>
      <c r="B167" s="19" t="s">
        <v>53</v>
      </c>
      <c r="C167" s="26"/>
      <c r="D167" s="1" t="s">
        <v>55</v>
      </c>
      <c r="E167" s="27">
        <f>E168</f>
        <v>29055.45</v>
      </c>
      <c r="F167" s="27">
        <f>F168</f>
        <v>-7441.25</v>
      </c>
      <c r="G167" s="27">
        <f>G168</f>
        <v>21614.2</v>
      </c>
    </row>
    <row r="168" spans="1:7" ht="35.25" customHeight="1">
      <c r="A168" s="50"/>
      <c r="B168" s="19"/>
      <c r="C168" s="26" t="s">
        <v>128</v>
      </c>
      <c r="D168" s="1" t="s">
        <v>171</v>
      </c>
      <c r="E168" s="27">
        <v>29055.45</v>
      </c>
      <c r="F168" s="27">
        <v>-7441.25</v>
      </c>
      <c r="G168" s="27">
        <f>E168+F168</f>
        <v>21614.2</v>
      </c>
    </row>
    <row r="169" spans="1:7" ht="12.75">
      <c r="A169" s="50"/>
      <c r="B169" s="19" t="s">
        <v>30</v>
      </c>
      <c r="C169" s="26"/>
      <c r="D169" s="1" t="s">
        <v>54</v>
      </c>
      <c r="E169" s="27">
        <f>E170</f>
        <v>122201.43</v>
      </c>
      <c r="F169" s="27">
        <f>F170</f>
        <v>-8485.11</v>
      </c>
      <c r="G169" s="27">
        <f>G170</f>
        <v>113716.31999999999</v>
      </c>
    </row>
    <row r="170" spans="1:7" ht="35.25" customHeight="1">
      <c r="A170" s="50"/>
      <c r="B170" s="19"/>
      <c r="C170" s="26" t="s">
        <v>128</v>
      </c>
      <c r="D170" s="1" t="s">
        <v>172</v>
      </c>
      <c r="E170" s="27">
        <v>122201.43</v>
      </c>
      <c r="F170" s="27">
        <v>-8485.11</v>
      </c>
      <c r="G170" s="27">
        <f>E170+F170</f>
        <v>113716.31999999999</v>
      </c>
    </row>
    <row r="171" spans="1:7" ht="12.75">
      <c r="A171" s="30" t="s">
        <v>57</v>
      </c>
      <c r="B171" s="19"/>
      <c r="C171" s="26"/>
      <c r="D171" s="7" t="s">
        <v>61</v>
      </c>
      <c r="E171" s="8">
        <f aca="true" t="shared" si="7" ref="E171:G172">E172</f>
        <v>106475</v>
      </c>
      <c r="F171" s="8">
        <f t="shared" si="7"/>
        <v>44268</v>
      </c>
      <c r="G171" s="8">
        <f t="shared" si="7"/>
        <v>150743</v>
      </c>
    </row>
    <row r="172" spans="1:7" ht="12.75">
      <c r="A172" s="30"/>
      <c r="B172" s="19" t="s">
        <v>104</v>
      </c>
      <c r="C172" s="26"/>
      <c r="D172" s="1" t="s">
        <v>114</v>
      </c>
      <c r="E172" s="8">
        <f t="shared" si="7"/>
        <v>106475</v>
      </c>
      <c r="F172" s="8">
        <f t="shared" si="7"/>
        <v>44268</v>
      </c>
      <c r="G172" s="8">
        <f t="shared" si="7"/>
        <v>150743</v>
      </c>
    </row>
    <row r="173" spans="1:7" ht="24" customHeight="1">
      <c r="A173" s="30"/>
      <c r="B173" s="19"/>
      <c r="C173" s="26" t="s">
        <v>105</v>
      </c>
      <c r="D173" s="1" t="s">
        <v>173</v>
      </c>
      <c r="E173" s="27">
        <v>106475</v>
      </c>
      <c r="F173" s="27">
        <v>44268</v>
      </c>
      <c r="G173" s="27">
        <f>E173+F173</f>
        <v>150743</v>
      </c>
    </row>
    <row r="174" spans="1:7" ht="21">
      <c r="A174" s="30" t="s">
        <v>12</v>
      </c>
      <c r="B174" s="19"/>
      <c r="C174" s="26"/>
      <c r="D174" s="7" t="s">
        <v>24</v>
      </c>
      <c r="E174" s="8">
        <f aca="true" t="shared" si="8" ref="E174:G175">E175</f>
        <v>2893001</v>
      </c>
      <c r="F174" s="8">
        <f t="shared" si="8"/>
        <v>-2893001</v>
      </c>
      <c r="G174" s="8">
        <f t="shared" si="8"/>
        <v>0</v>
      </c>
    </row>
    <row r="175" spans="1:7" ht="12.75">
      <c r="A175" s="30"/>
      <c r="B175" s="19" t="s">
        <v>133</v>
      </c>
      <c r="C175" s="26"/>
      <c r="D175" s="1" t="s">
        <v>154</v>
      </c>
      <c r="E175" s="27">
        <f t="shared" si="8"/>
        <v>2893001</v>
      </c>
      <c r="F175" s="27">
        <f t="shared" si="8"/>
        <v>-2893001</v>
      </c>
      <c r="G175" s="27">
        <f t="shared" si="8"/>
        <v>0</v>
      </c>
    </row>
    <row r="176" spans="1:7" ht="45">
      <c r="A176" s="30"/>
      <c r="B176" s="19"/>
      <c r="C176" s="26" t="s">
        <v>131</v>
      </c>
      <c r="D176" s="1" t="s">
        <v>174</v>
      </c>
      <c r="E176" s="27">
        <v>2893001</v>
      </c>
      <c r="F176" s="27">
        <v>-2893001</v>
      </c>
      <c r="G176" s="27">
        <f>E176+F176</f>
        <v>0</v>
      </c>
    </row>
    <row r="177" spans="1:7" ht="12.75">
      <c r="A177" s="30" t="s">
        <v>110</v>
      </c>
      <c r="B177" s="19"/>
      <c r="C177" s="26"/>
      <c r="D177" s="7" t="s">
        <v>113</v>
      </c>
      <c r="E177" s="27">
        <f aca="true" t="shared" si="9" ref="E177:G178">E178</f>
        <v>128583.12</v>
      </c>
      <c r="F177" s="27">
        <f t="shared" si="9"/>
        <v>-32463</v>
      </c>
      <c r="G177" s="27">
        <f t="shared" si="9"/>
        <v>96120.12</v>
      </c>
    </row>
    <row r="178" spans="1:7" ht="12.75">
      <c r="A178" s="30"/>
      <c r="B178" s="19" t="s">
        <v>50</v>
      </c>
      <c r="C178" s="26"/>
      <c r="D178" s="6" t="s">
        <v>51</v>
      </c>
      <c r="E178" s="27">
        <f t="shared" si="9"/>
        <v>128583.12</v>
      </c>
      <c r="F178" s="27">
        <f t="shared" si="9"/>
        <v>-32463</v>
      </c>
      <c r="G178" s="27">
        <f t="shared" si="9"/>
        <v>96120.12</v>
      </c>
    </row>
    <row r="179" spans="1:7" ht="33.75">
      <c r="A179" s="30"/>
      <c r="B179" s="19"/>
      <c r="C179" s="26" t="s">
        <v>131</v>
      </c>
      <c r="D179" s="1" t="s">
        <v>175</v>
      </c>
      <c r="E179" s="27">
        <v>128583.12</v>
      </c>
      <c r="F179" s="27">
        <v>-32463</v>
      </c>
      <c r="G179" s="27">
        <f>E179+F179</f>
        <v>96120.12</v>
      </c>
    </row>
    <row r="180" spans="1:7" ht="12.75">
      <c r="A180" s="19"/>
      <c r="B180" s="19"/>
      <c r="C180" s="19"/>
      <c r="D180" s="10" t="s">
        <v>13</v>
      </c>
      <c r="E180" s="8">
        <f>E159+E171+E156+E147+E164+E150+E177+E174+E153</f>
        <v>12982491.899999999</v>
      </c>
      <c r="F180" s="8">
        <f>F159+F171+F156+F147+F164+F150+F177+F174+F153</f>
        <v>-3792168.74</v>
      </c>
      <c r="G180" s="8">
        <f>G159+G171+G156+G147+G164+G150+G177+G174+G153</f>
        <v>9190323.159999998</v>
      </c>
    </row>
    <row r="181" spans="1:7" ht="12.75">
      <c r="A181" s="23"/>
      <c r="B181" s="23"/>
      <c r="C181" s="23"/>
      <c r="D181" s="11"/>
      <c r="E181" s="11"/>
      <c r="F181" s="11"/>
      <c r="G181" s="11"/>
    </row>
    <row r="182" spans="1:7" ht="15">
      <c r="A182" s="23"/>
      <c r="B182" s="23"/>
      <c r="C182" s="23"/>
      <c r="D182" s="34"/>
      <c r="E182" s="11"/>
      <c r="F182" s="11"/>
      <c r="G182" s="11"/>
    </row>
    <row r="183" spans="1:7" ht="12.75">
      <c r="A183" s="23"/>
      <c r="B183" s="23"/>
      <c r="C183" s="23"/>
      <c r="D183" s="35"/>
      <c r="E183" s="11"/>
      <c r="F183" s="32"/>
      <c r="G183" s="11"/>
    </row>
    <row r="184" spans="1:7" ht="12.75">
      <c r="A184" s="23"/>
      <c r="B184" s="23"/>
      <c r="C184" s="23"/>
      <c r="D184" s="11"/>
      <c r="E184" s="11"/>
      <c r="F184" s="32"/>
      <c r="G184" s="11"/>
    </row>
    <row r="185" spans="4:6" ht="12.75">
      <c r="D185" s="31"/>
      <c r="F185" s="33"/>
    </row>
    <row r="186" spans="4:6" ht="12.75">
      <c r="D186" s="31"/>
      <c r="F186" s="33"/>
    </row>
    <row r="187" spans="4:6" ht="12.75">
      <c r="D187" s="31"/>
      <c r="F187" s="33"/>
    </row>
    <row r="188" spans="4:6" ht="12.75">
      <c r="D188" s="31"/>
      <c r="F188" s="32"/>
    </row>
    <row r="189" ht="12.75">
      <c r="F189" s="33"/>
    </row>
  </sheetData>
  <sheetProtection/>
  <mergeCells count="41">
    <mergeCell ref="C124:C128"/>
    <mergeCell ref="B122:B128"/>
    <mergeCell ref="B115:B120"/>
    <mergeCell ref="C117:C118"/>
    <mergeCell ref="C119:C120"/>
    <mergeCell ref="B77:B78"/>
    <mergeCell ref="B106:B112"/>
    <mergeCell ref="B55:B63"/>
    <mergeCell ref="C22:C23"/>
    <mergeCell ref="B64:B71"/>
    <mergeCell ref="B42:B43"/>
    <mergeCell ref="C15:C17"/>
    <mergeCell ref="B95:B98"/>
    <mergeCell ref="B7:B12"/>
    <mergeCell ref="C8:C10"/>
    <mergeCell ref="C11:C12"/>
    <mergeCell ref="B79:B83"/>
    <mergeCell ref="B84:B87"/>
    <mergeCell ref="B88:B89"/>
    <mergeCell ref="B90:B94"/>
    <mergeCell ref="B53:B54"/>
    <mergeCell ref="A159:A163"/>
    <mergeCell ref="A105:A120"/>
    <mergeCell ref="A39:A43"/>
    <mergeCell ref="A47:A75"/>
    <mergeCell ref="A133:A144"/>
    <mergeCell ref="A121:A132"/>
    <mergeCell ref="A24:A38"/>
    <mergeCell ref="B27:B38"/>
    <mergeCell ref="A6:A23"/>
    <mergeCell ref="B13:B23"/>
    <mergeCell ref="C130:C132"/>
    <mergeCell ref="B129:B132"/>
    <mergeCell ref="B3:B5"/>
    <mergeCell ref="A44:A46"/>
    <mergeCell ref="A76:A104"/>
    <mergeCell ref="B40:B41"/>
    <mergeCell ref="A2:A5"/>
    <mergeCell ref="B72:B73"/>
    <mergeCell ref="B99:B102"/>
    <mergeCell ref="B48:B52"/>
  </mergeCells>
  <printOptions/>
  <pageMargins left="0.3937007874015748" right="0.15748031496062992" top="0.54" bottom="0.33" header="0.19" footer="0.27"/>
  <pageSetup horizontalDpi="600" verticalDpi="600" orientation="portrait" paperSize="9" r:id="rId3"/>
  <headerFooter alignWithMargins="0">
    <oddHeader>&amp;CZał. Nr  2 b  do Uchwały Rady Miejskiej w Jezioranach  Nr XXXV/410 /10 z dnia 31 .VIII.2010 Uzupełnienia do  zmian wydatków w budżecie gminy na rok 2010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maria compa</cp:lastModifiedBy>
  <cp:lastPrinted>2010-09-10T09:34:14Z</cp:lastPrinted>
  <dcterms:created xsi:type="dcterms:W3CDTF">2010-02-10T06:47:56Z</dcterms:created>
  <dcterms:modified xsi:type="dcterms:W3CDTF">2010-09-10T09:35:58Z</dcterms:modified>
  <cp:category/>
  <cp:version/>
  <cp:contentType/>
  <cp:contentStatus/>
</cp:coreProperties>
</file>