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HODY RIO (2)" sheetId="1" r:id="rId1"/>
  </sheets>
  <definedNames/>
  <calcPr fullCalcOnLoad="1"/>
</workbook>
</file>

<file path=xl/sharedStrings.xml><?xml version="1.0" encoding="utf-8"?>
<sst xmlns="http://schemas.openxmlformats.org/spreadsheetml/2006/main" count="397" uniqueCount="237">
  <si>
    <t>Dział</t>
  </si>
  <si>
    <t>Rozdział</t>
  </si>
  <si>
    <t>§</t>
  </si>
  <si>
    <t>Nazwa</t>
  </si>
  <si>
    <t>kwota</t>
  </si>
  <si>
    <t>010</t>
  </si>
  <si>
    <t>ROLNICTWO I   ŁOWIECTWO</t>
  </si>
  <si>
    <t>01010</t>
  </si>
  <si>
    <t>0490</t>
  </si>
  <si>
    <t>0690</t>
  </si>
  <si>
    <t>Wpływy z różnych opłat</t>
  </si>
  <si>
    <t>0770</t>
  </si>
  <si>
    <t>Wpłaty z tytułu odpłatnego nabycia prawa własności oraz prawa użytkowania wieczystego nieruchomości</t>
  </si>
  <si>
    <t>0960</t>
  </si>
  <si>
    <t>Otrzymane spadki, zapisy i darowizny</t>
  </si>
  <si>
    <t>0970</t>
  </si>
  <si>
    <t>Wpływy z różnych dochodów</t>
  </si>
  <si>
    <t>01095</t>
  </si>
  <si>
    <t>Pozostała działalność</t>
  </si>
  <si>
    <t>2010</t>
  </si>
  <si>
    <t>020</t>
  </si>
  <si>
    <t>LEŚNICTWO</t>
  </si>
  <si>
    <t>02095</t>
  </si>
  <si>
    <t>0750</t>
  </si>
  <si>
    <t>TRANSPORT I ŁĄCZNOŚĆ</t>
  </si>
  <si>
    <t>6630</t>
  </si>
  <si>
    <t>Drogi publiczne powiatowe</t>
  </si>
  <si>
    <t>Dotacje celowe otrzymane z powiatu na zadania bieżące</t>
  </si>
  <si>
    <t>6620</t>
  </si>
  <si>
    <t>Dotacje celowe otrzymane z powiatu na inwestycje i zakupy inwestycyjne realizowane na podstawie porozumień(umów) między jst</t>
  </si>
  <si>
    <t>Drogi publiczne gminne</t>
  </si>
  <si>
    <t>6290</t>
  </si>
  <si>
    <t>6330</t>
  </si>
  <si>
    <t>Dotacje celowe otrzymane z budżetu państwa na realizację inwestycji i zakupów inwestycyjnych własnych gmin (związków gmin)</t>
  </si>
  <si>
    <t>GOSPODARKA MIESZKANIOWA</t>
  </si>
  <si>
    <t>70001</t>
  </si>
  <si>
    <t>Zakłady gospodarki mieszkaniowej</t>
  </si>
  <si>
    <t>Gospodarka gruntami i nieruchomościami</t>
  </si>
  <si>
    <t>0470</t>
  </si>
  <si>
    <t>Wpływy z opłat za zarząd, użytkowanie  .i  użytkowanie wieczyste  nieruchomości</t>
  </si>
  <si>
    <t>Dochody z najmu i dzierż. składników majątkowych jst</t>
  </si>
  <si>
    <t>0760</t>
  </si>
  <si>
    <t>Wpływy z tytułu przekształcenia prawa użytkowania wieczystego przysługującego osobom fizycznym w prawo własności</t>
  </si>
  <si>
    <t>0780</t>
  </si>
  <si>
    <t>Dochody ze zbycia praw majątkowych</t>
  </si>
  <si>
    <t>0840</t>
  </si>
  <si>
    <t>0870</t>
  </si>
  <si>
    <t>Wpływy ze sprzedaży składników majątkowych</t>
  </si>
  <si>
    <t>0920</t>
  </si>
  <si>
    <t>Pozostałe odsetki</t>
  </si>
  <si>
    <t>6260</t>
  </si>
  <si>
    <t>6298</t>
  </si>
  <si>
    <t>DZIAŁALNOŚĆ USŁUGOWA</t>
  </si>
  <si>
    <t>71035</t>
  </si>
  <si>
    <t>Cmantarze</t>
  </si>
  <si>
    <t>2020</t>
  </si>
  <si>
    <t>Dotacje celowe otrzymane z budżetu państwa na zadania bieżące realizowane przez gminę na podstawie porozumień z organami administracj rządowej</t>
  </si>
  <si>
    <t>ADMINISTRACJA PUBLICZNA</t>
  </si>
  <si>
    <t>Urzędy wojewódzkie</t>
  </si>
  <si>
    <t>Dotacje celowe otrzymane z budżetu państwa na real. zadań bież. z zakresu adm. rządowej oraz innych zadań zleconych</t>
  </si>
  <si>
    <t>Urzędy gmin (miast i miast  na prawach powiatu)</t>
  </si>
  <si>
    <t>0830</t>
  </si>
  <si>
    <t>Wpływy z usług</t>
  </si>
  <si>
    <t>Wpływy ze sprzedaży wyrobów i składników majątkowych</t>
  </si>
  <si>
    <t xml:space="preserve">Otrzymane  spadki , zapisy i darowizny </t>
  </si>
  <si>
    <t>Dochody jst związane z realizacją zadań z akresu administracji rządowej oraz innych zadań zleconych ustawami</t>
  </si>
  <si>
    <t>Urzędy nacz. org. władzy państw., kontroli i ochrony prawa</t>
  </si>
  <si>
    <t>Dotacje celowe otrzymane z budżetu państwa na real. zadań  bież. z zakresu adm. rządowej</t>
  </si>
  <si>
    <t>Ochotnicze Straże Pożarne</t>
  </si>
  <si>
    <t>Środki na dofinansowanie własnych inwestycji gmin,powiatów,samorządów województw pozyskane z innych źródeł</t>
  </si>
  <si>
    <t xml:space="preserve">Dochody od osób  prawnych, od osób fizycznych i od innych jednostek nieposiadających osobowowości prawnej oraz wydatki zwiazane z ich poborem  </t>
  </si>
  <si>
    <t>0350</t>
  </si>
  <si>
    <t>0910</t>
  </si>
  <si>
    <t>Wpływy z podatku rolnego leśnego, od czynności cywil.-praw., podatków i opłat 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</si>
  <si>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</si>
  <si>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</si>
  <si>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</si>
  <si>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</si>
  <si>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</si>
  <si>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</si>
  <si>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</si>
  <si>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śr. transport.</t>
  </si>
  <si>
    <t>0440</t>
  </si>
  <si>
    <t>Wpływy z opłaty miejscowej</t>
  </si>
  <si>
    <t>Wpływy z innych lokalnych opłat pobieranych przez jst.</t>
  </si>
  <si>
    <t>0500</t>
  </si>
  <si>
    <t>Podatek od czynności cywilno-prawnych</t>
  </si>
  <si>
    <t xml:space="preserve">Wpływy z różnych opłat </t>
  </si>
  <si>
    <t>Wpływy z podatku rolnego, leśnego, podatku od spadków i darowizn, od czynności cywilno-prawnych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</si>
  <si>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</si>
  <si>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</si>
  <si>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</si>
  <si>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</si>
  <si>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</si>
  <si>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</si>
  <si>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0460</t>
  </si>
  <si>
    <t>Wpływy z opłaty eksploatacyjnej</t>
  </si>
  <si>
    <t xml:space="preserve">Odsetki od nieterminowych wpłat z tyt. Podatków i opłat </t>
  </si>
  <si>
    <t>Wpływy z innych opłat stanowiących dochody jst. Na podst.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</si>
  <si>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</si>
  <si>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</si>
  <si>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</si>
  <si>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</si>
  <si>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budż. państwa</t>
  </si>
  <si>
    <t>0010</t>
  </si>
  <si>
    <t>Podatek doch. od osób fizycznych</t>
  </si>
  <si>
    <t>0020</t>
  </si>
  <si>
    <t>Podatek doch. od osób prawnych</t>
  </si>
  <si>
    <t>RÓŻNE ROZLICZENIA</t>
  </si>
  <si>
    <t>Część oświatowa subwencji ogólnej dla jst.</t>
  </si>
  <si>
    <t>Subwencje ogólne z budżetu państwa</t>
  </si>
  <si>
    <t>Część wyrównawcza subwencji ogólnej dla gmin</t>
  </si>
  <si>
    <t>Różne rozliczenia finansowe</t>
  </si>
  <si>
    <t>75831</t>
  </si>
  <si>
    <t>Część równoważąca subwencji ogólnej dla gmin</t>
  </si>
  <si>
    <t>2920</t>
  </si>
  <si>
    <t>OŚWIATA I WYCHOWANIE</t>
  </si>
  <si>
    <t>80101</t>
  </si>
  <si>
    <t>Szkoły podstawowe</t>
  </si>
  <si>
    <t>2030</t>
  </si>
  <si>
    <t>Dotacje celowe otrzymane z budżetu państwa  na realizacje własnych zadań bieżących gmin</t>
  </si>
  <si>
    <t>Przedszkola</t>
  </si>
  <si>
    <t>Gimnazjum</t>
  </si>
  <si>
    <t>Szkoły zawodowe</t>
  </si>
  <si>
    <t>OCHRONA ZDROWIA</t>
  </si>
  <si>
    <t>85195</t>
  </si>
  <si>
    <t>Pozostałą działalność</t>
  </si>
  <si>
    <t>POMOC SPOŁECZNA</t>
  </si>
  <si>
    <t>85202</t>
  </si>
  <si>
    <t>Domy pomocy społecznej</t>
  </si>
  <si>
    <t>Świadczenia rodzinne oraz składki na ubezp. emerytalne i rentowe</t>
  </si>
  <si>
    <t xml:space="preserve">Pozostałe odsetki </t>
  </si>
  <si>
    <t>Dotacje celowe otrzymane z budżetu państwa na  real. zadań  bież. z zakresu adm. rządowej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</si>
  <si>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</si>
  <si>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</si>
  <si>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</si>
  <si>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</si>
  <si>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Dotacje celowe otrzymane z budż państwa  na realizacje własnych zadań bieżących gmin</t>
  </si>
  <si>
    <t>Usługi opiekuńcze i specjalist. usługi opiek.</t>
  </si>
  <si>
    <t>853</t>
  </si>
  <si>
    <t>Pozostałe zadania w zakresie polityki społecznej</t>
  </si>
  <si>
    <t>85395</t>
  </si>
  <si>
    <t>Dotacje rozwojowe oraz środki na finansowanie Wspólnej Polityki Rolnej</t>
  </si>
  <si>
    <t>2009</t>
  </si>
  <si>
    <t>EDUKACYJNA OPIEKA WYCHOWAWCZA</t>
  </si>
  <si>
    <t>Pomoc materialna dla uczniów</t>
  </si>
  <si>
    <t>GOSPODARKA KOMUNALNA I OCHRONA SRODOWISKA</t>
  </si>
  <si>
    <t>Gospodarka ściekowa i ochrona wód</t>
  </si>
  <si>
    <t>Finansowanie programów i projektów realizowanych ze środków Funduszów Strukturalnych, Funduszu Spójności oraz z Sekcji Gwarancji Europejskiego Funduszu Orientacji i Gwarancji Rolnej</t>
  </si>
  <si>
    <t>Dotacje celowe otrzymane  z powiatu na zadania bieżące realizowane na podstawie porozumień między jst</t>
  </si>
  <si>
    <t xml:space="preserve">Środki na dofinansowanie własnych inwestycji gmin (związków gmin), powioatów (związków powiatów), samorządów województw,pozyskane z innych źródeł </t>
  </si>
  <si>
    <t>90015</t>
  </si>
  <si>
    <t>Oświetlenie ulic, placów i dróg</t>
  </si>
  <si>
    <t>KULTURA I OCHRONA DZIEDZICTWA NARODOWEGO</t>
  </si>
  <si>
    <t xml:space="preserve">Domy i ośrodki kultury,świetlice i kluby </t>
  </si>
  <si>
    <t>2320</t>
  </si>
  <si>
    <t>92116</t>
  </si>
  <si>
    <t>926</t>
  </si>
  <si>
    <t>92601</t>
  </si>
  <si>
    <t>Środki na dofinansowanie własnych inwestycji gmin (związków gmin),powiatów (zwiazków powiatów),samorządów województw, pozyskane z innych źródeł</t>
  </si>
  <si>
    <t>92695</t>
  </si>
  <si>
    <t>Razem</t>
  </si>
  <si>
    <t>Dotacje celowe otrzymane z samorzadu województwa  na inwestycje i zakupy inwestycyjne realizowane na podstawie porozumień (umów) między jst</t>
  </si>
  <si>
    <t>0980</t>
  </si>
  <si>
    <t>Obiekty sportowe</t>
  </si>
  <si>
    <t>Biblioteki</t>
  </si>
  <si>
    <t>Zasiłki stałe</t>
  </si>
  <si>
    <t>dochody bieżące</t>
  </si>
  <si>
    <t>Wpływy z tytułu zwrotów wypłaconych świadczeń z funduszu alimentacyjnego</t>
  </si>
  <si>
    <t>2007</t>
  </si>
  <si>
    <t>UE</t>
  </si>
  <si>
    <t>majątkowe własne</t>
  </si>
  <si>
    <t>w tym bieżące</t>
  </si>
  <si>
    <t>w tym inwestycje</t>
  </si>
  <si>
    <t>dochody majatkowe</t>
  </si>
  <si>
    <t>%  6:5</t>
  </si>
  <si>
    <t>Przewidywane wykonanie roku 2011</t>
  </si>
  <si>
    <t>Projekt budżetu na 2012 rok</t>
  </si>
  <si>
    <t>01030</t>
  </si>
  <si>
    <t>6297</t>
  </si>
  <si>
    <t>75212</t>
  </si>
  <si>
    <t>75404</t>
  </si>
  <si>
    <t>2680</t>
  </si>
  <si>
    <t>2039</t>
  </si>
  <si>
    <t>Rekompensaty utraconych dochodów w podatkach i opłatach lokalnych</t>
  </si>
  <si>
    <t>Izby rolnicze</t>
  </si>
  <si>
    <t>Spis powszechny i inne</t>
  </si>
  <si>
    <t>Wybory do Sejmu i Senatu</t>
  </si>
  <si>
    <t>Wybory do rad gmin, rad powiatów i sejmików województw, wybory wójtów, burmistrzów i prezydentów miast oraz referenda gminne, powiatowe i wojewódzkie</t>
  </si>
  <si>
    <t>Pozostałe wydatki obronne</t>
  </si>
  <si>
    <t>Komendy wojewódzkie Policji</t>
  </si>
  <si>
    <t>Wpływy i wydatki związane z gromadzeniem środków z opłat i kar za korzystanie ze środowiska</t>
  </si>
  <si>
    <t>Wpływy i wydatki związane z gromadzeniem środków z opłat produktowych</t>
  </si>
  <si>
    <t xml:space="preserve">WFOGR- DROGA POLKAJMY -Bartniki </t>
  </si>
  <si>
    <t xml:space="preserve">Dotacje otrzymane  z państwowyxh funduszy celowych na finansowanie lub dofinansowanie kosztów realizacji inwestycji i zakupów inwestycyjnych jednostek sektora finansów publicznych </t>
  </si>
  <si>
    <t>przebudowa ulicy Konopnickiej w roku 2011,</t>
  </si>
  <si>
    <t>razem majątkowe+ bież</t>
  </si>
  <si>
    <t>dotacja na budowę wodociagu w Studziance</t>
  </si>
  <si>
    <t>razem UE bież+inwest</t>
  </si>
  <si>
    <t>dotacje otrzym.na inwest.</t>
  </si>
  <si>
    <t>P 6320</t>
  </si>
  <si>
    <t>P 6620</t>
  </si>
  <si>
    <t>P 6630</t>
  </si>
  <si>
    <t>w tym : 6330 bp</t>
  </si>
  <si>
    <t xml:space="preserve">    6260 dotacje z fund celow</t>
  </si>
  <si>
    <t xml:space="preserve">6290- inne środki poza UE </t>
  </si>
  <si>
    <t xml:space="preserve">razem dochody własne </t>
  </si>
  <si>
    <t xml:space="preserve">Subwencje </t>
  </si>
  <si>
    <r>
      <t>zlecone b</t>
    </r>
    <r>
      <rPr>
        <b/>
        <sz val="10"/>
        <rFont val="Times New Roman"/>
        <family val="1"/>
      </rPr>
      <t>ież paragraf 2010</t>
    </r>
  </si>
  <si>
    <t>Poroz : 2320</t>
  </si>
  <si>
    <t>2030 dotacje z bp. bieżące</t>
  </si>
  <si>
    <t xml:space="preserve">budowa kanalizacji F i R </t>
  </si>
  <si>
    <t>budowa boisk W,R,P =106.483,11+Jny319.390</t>
  </si>
  <si>
    <t xml:space="preserve">struktura % </t>
  </si>
  <si>
    <t>projektu budżetu 2012</t>
  </si>
  <si>
    <t>zł</t>
  </si>
  <si>
    <t>Infrastruktura wodociągowa i  sanitacyjna wsi</t>
  </si>
  <si>
    <t>%   6:5</t>
  </si>
  <si>
    <t>pw     2011</t>
  </si>
  <si>
    <t xml:space="preserve">Dochody z najmu i dzierżawy składników majątkowych Skarbu  Państwa </t>
  </si>
  <si>
    <t>Plac Zabaw Potryty,Radostowo</t>
  </si>
  <si>
    <t>OBRONA NARODOWA</t>
  </si>
  <si>
    <t>BEZPIECZEŃSTWO  PUPLICZNE I OCHRONA P.POŻAROWA</t>
  </si>
  <si>
    <t>Odsetki od nieterminowych wpłat z tytułu podatków i opłat</t>
  </si>
  <si>
    <t>852</t>
  </si>
  <si>
    <t>w tym :  dochody majątkowe</t>
  </si>
  <si>
    <t>w majątkow sprzedaż mienia</t>
  </si>
  <si>
    <t>Wpływy z innych lokalnych opłat pobieranych przez  jst na podstawie  odrębnych ustaw</t>
  </si>
  <si>
    <t>URZĘDY NACZELNYCH ORGANÓW WŁADZY PAŃSTWOWEJ</t>
  </si>
  <si>
    <t>Wpływy z podatku dochodowego  od osób fizycznych</t>
  </si>
  <si>
    <t>Podatek od działalności  gospodarczej   osób fizycznych</t>
  </si>
  <si>
    <t>Zespoły obsługi ekonomiczno - administracyjnej szkół</t>
  </si>
  <si>
    <t>Dochody z najmu i dzierżawy skł.  majątku. Skarbu Państwa, jst. lub innych jedn. zaliczanych do sektora finansów publicznych</t>
  </si>
  <si>
    <t>Dotacje celowe otrzymane z budżetu państwa na  real.izację zadań  bieżących  z zakresu admnistracji rządowej</t>
  </si>
  <si>
    <t>Dochody z najmu i dzierżawy składników   majątkowych Skarbu Państwa, jst. lub innych jednostek  zaliczanych do sektora finansów publicznych</t>
  </si>
  <si>
    <t xml:space="preserve">KULTURA FIZYCZNA </t>
  </si>
  <si>
    <t>P2020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</si>
</sst>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i/>
      <sz val="10"/>
      <name val="Arial"/>
      <family val="0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4" fontId="5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view="pageBreakPreview" zoomScale="60" zoomScalePageLayoutView="0" workbookViewId="0" topLeftCell="A27">
      <selection activeCell="B263" sqref="B263"/>
    </sheetView>
  </sheetViews>
  <sheetFormatPr defaultColWidth="25.8515625" defaultRowHeight="12.75"/>
  <cols>
    <col min="1" max="1" width="4.57421875" style="2" customWidth="1"/>
    <col min="2" max="2" width="6.7109375" style="2" customWidth="1"/>
    <col min="3" max="3" width="4.8515625" style="2" customWidth="1"/>
    <col min="4" max="4" width="21.00390625" style="2" customWidth="1"/>
    <col min="5" max="5" width="10.8515625" style="17" customWidth="1"/>
    <col min="6" max="6" width="11.00390625" style="18" customWidth="1"/>
    <col min="7" max="7" width="9.421875" style="18" customWidth="1"/>
    <col min="8" max="8" width="8.140625" style="18" customWidth="1"/>
    <col min="9" max="9" width="7.00390625" style="70" customWidth="1"/>
    <col min="10" max="16384" width="25.8515625" style="2" customWidth="1"/>
  </cols>
  <sheetData>
    <row r="1" spans="1:9" s="1" customFormat="1" ht="25.5" customHeight="1">
      <c r="A1" s="105" t="s">
        <v>0</v>
      </c>
      <c r="B1" s="105" t="s">
        <v>1</v>
      </c>
      <c r="C1" s="105" t="s">
        <v>2</v>
      </c>
      <c r="D1" s="105" t="s">
        <v>3</v>
      </c>
      <c r="E1" s="109" t="s">
        <v>176</v>
      </c>
      <c r="F1" s="111" t="s">
        <v>177</v>
      </c>
      <c r="G1" s="111"/>
      <c r="H1" s="111"/>
      <c r="I1" s="111"/>
    </row>
    <row r="2" spans="1:9" ht="16.5" customHeight="1">
      <c r="A2" s="105"/>
      <c r="B2" s="105"/>
      <c r="C2" s="105"/>
      <c r="D2" s="105"/>
      <c r="E2" s="110"/>
      <c r="F2" s="23" t="s">
        <v>4</v>
      </c>
      <c r="G2" s="65" t="s">
        <v>175</v>
      </c>
      <c r="H2" s="112" t="s">
        <v>213</v>
      </c>
      <c r="I2" s="113"/>
    </row>
    <row r="3" spans="1:9" ht="46.5" customHeight="1">
      <c r="A3" s="63"/>
      <c r="B3" s="63"/>
      <c r="C3" s="63"/>
      <c r="D3" s="63"/>
      <c r="E3" s="62" t="s">
        <v>215</v>
      </c>
      <c r="F3" s="23" t="s">
        <v>215</v>
      </c>
      <c r="G3" s="65" t="s">
        <v>217</v>
      </c>
      <c r="H3" s="66" t="s">
        <v>218</v>
      </c>
      <c r="I3" s="67" t="s">
        <v>214</v>
      </c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7">
        <v>5</v>
      </c>
      <c r="F4" s="38">
        <v>6</v>
      </c>
      <c r="G4" s="38">
        <v>7</v>
      </c>
      <c r="H4" s="38">
        <v>8</v>
      </c>
      <c r="I4" s="68">
        <v>9</v>
      </c>
      <c r="J4" s="15"/>
    </row>
    <row r="5" spans="1:10" s="6" customFormat="1" ht="24" customHeight="1">
      <c r="A5" s="87" t="s">
        <v>5</v>
      </c>
      <c r="B5" s="4"/>
      <c r="C5" s="4"/>
      <c r="D5" s="5" t="s">
        <v>6</v>
      </c>
      <c r="E5" s="29">
        <f>E6+E15+E13</f>
        <v>742990.03</v>
      </c>
      <c r="F5" s="29">
        <f>F6+F15+F13</f>
        <v>311240</v>
      </c>
      <c r="G5" s="29">
        <f>F5/E5*100</f>
        <v>41.890198715048705</v>
      </c>
      <c r="H5" s="29">
        <f>E5/$E$220*100</f>
        <v>3.3782601247841817</v>
      </c>
      <c r="I5" s="69">
        <f>F5/$F$220*100</f>
        <v>1.1871384193937744</v>
      </c>
      <c r="J5" s="13"/>
    </row>
    <row r="6" spans="1:10" s="6" customFormat="1" ht="31.5" customHeight="1">
      <c r="A6" s="91"/>
      <c r="B6" s="83" t="s">
        <v>7</v>
      </c>
      <c r="C6" s="4"/>
      <c r="D6" s="5" t="s">
        <v>216</v>
      </c>
      <c r="E6" s="29">
        <f>E7+E8+E9+E10+E11</f>
        <v>241905</v>
      </c>
      <c r="F6" s="29">
        <f>F7+F8+F9+F10+F11</f>
        <v>311000</v>
      </c>
      <c r="G6" s="29">
        <f aca="true" t="shared" si="0" ref="G6:G61">F6/E6*100</f>
        <v>128.5628655877307</v>
      </c>
      <c r="H6" s="29">
        <f aca="true" t="shared" si="1" ref="H6:H69">E6/$E$220*100</f>
        <v>1.0999044165988574</v>
      </c>
      <c r="I6" s="69">
        <f aca="true" t="shared" si="2" ref="I6:I69">F6/$F$220*100</f>
        <v>1.1862230061414465</v>
      </c>
      <c r="J6" s="13"/>
    </row>
    <row r="7" spans="1:10" ht="48.75" customHeight="1">
      <c r="A7" s="91"/>
      <c r="B7" s="85"/>
      <c r="C7" s="8" t="s">
        <v>11</v>
      </c>
      <c r="D7" s="9" t="s">
        <v>12</v>
      </c>
      <c r="E7" s="30">
        <v>174000</v>
      </c>
      <c r="F7" s="31">
        <v>200000</v>
      </c>
      <c r="G7" s="29">
        <f t="shared" si="0"/>
        <v>114.94252873563218</v>
      </c>
      <c r="H7" s="29">
        <f t="shared" si="1"/>
        <v>0.7911509414365192</v>
      </c>
      <c r="I7" s="69">
        <f t="shared" si="2"/>
        <v>0.762844376939837</v>
      </c>
      <c r="J7" s="15"/>
    </row>
    <row r="8" spans="1:10" ht="12.75">
      <c r="A8" s="91"/>
      <c r="B8" s="85"/>
      <c r="C8" s="8" t="s">
        <v>61</v>
      </c>
      <c r="D8" s="9" t="s">
        <v>62</v>
      </c>
      <c r="E8" s="30">
        <v>1000</v>
      </c>
      <c r="F8" s="31">
        <v>1000</v>
      </c>
      <c r="G8" s="29">
        <f t="shared" si="0"/>
        <v>100</v>
      </c>
      <c r="H8" s="29">
        <f t="shared" si="1"/>
        <v>0.004546844491014479</v>
      </c>
      <c r="I8" s="69">
        <f t="shared" si="2"/>
        <v>0.0038142218846991846</v>
      </c>
      <c r="J8" s="15"/>
    </row>
    <row r="9" spans="1:10" ht="23.25" customHeight="1">
      <c r="A9" s="91"/>
      <c r="B9" s="85"/>
      <c r="C9" s="8" t="s">
        <v>13</v>
      </c>
      <c r="D9" s="9" t="s">
        <v>14</v>
      </c>
      <c r="E9" s="30">
        <v>10000</v>
      </c>
      <c r="F9" s="31">
        <v>10000</v>
      </c>
      <c r="G9" s="29">
        <f t="shared" si="0"/>
        <v>100</v>
      </c>
      <c r="H9" s="29">
        <f t="shared" si="1"/>
        <v>0.04546844491014478</v>
      </c>
      <c r="I9" s="69">
        <f t="shared" si="2"/>
        <v>0.03814221884699185</v>
      </c>
      <c r="J9" s="15"/>
    </row>
    <row r="10" spans="1:10" ht="14.25" customHeight="1">
      <c r="A10" s="91"/>
      <c r="B10" s="85"/>
      <c r="C10" s="8" t="s">
        <v>15</v>
      </c>
      <c r="D10" s="9" t="s">
        <v>16</v>
      </c>
      <c r="E10" s="30">
        <v>56905</v>
      </c>
      <c r="F10" s="32">
        <v>0</v>
      </c>
      <c r="G10" s="29">
        <f t="shared" si="0"/>
        <v>0</v>
      </c>
      <c r="H10" s="29">
        <f t="shared" si="1"/>
        <v>0.25873818576117885</v>
      </c>
      <c r="I10" s="69">
        <f t="shared" si="2"/>
        <v>0</v>
      </c>
      <c r="J10" s="15"/>
    </row>
    <row r="11" spans="1:10" ht="54.75" customHeight="1">
      <c r="A11" s="91"/>
      <c r="B11" s="86"/>
      <c r="C11" s="8" t="s">
        <v>28</v>
      </c>
      <c r="D11" s="9" t="s">
        <v>29</v>
      </c>
      <c r="E11" s="30">
        <v>0</v>
      </c>
      <c r="F11" s="31">
        <v>100000</v>
      </c>
      <c r="G11" s="29"/>
      <c r="H11" s="29">
        <f t="shared" si="1"/>
        <v>0</v>
      </c>
      <c r="I11" s="69">
        <f t="shared" si="2"/>
        <v>0.3814221884699185</v>
      </c>
      <c r="J11" s="15"/>
    </row>
    <row r="12" spans="1:10" ht="23.25" customHeight="1">
      <c r="A12" s="91"/>
      <c r="B12" s="20"/>
      <c r="C12" s="8"/>
      <c r="D12" s="28" t="s">
        <v>197</v>
      </c>
      <c r="E12" s="34">
        <v>0</v>
      </c>
      <c r="F12" s="39">
        <v>100000</v>
      </c>
      <c r="G12" s="29"/>
      <c r="H12" s="29">
        <f t="shared" si="1"/>
        <v>0</v>
      </c>
      <c r="I12" s="69">
        <f t="shared" si="2"/>
        <v>0.3814221884699185</v>
      </c>
      <c r="J12" s="15"/>
    </row>
    <row r="13" spans="1:10" s="6" customFormat="1" ht="15" customHeight="1">
      <c r="A13" s="91"/>
      <c r="B13" s="103" t="s">
        <v>178</v>
      </c>
      <c r="C13" s="4"/>
      <c r="D13" s="5" t="s">
        <v>185</v>
      </c>
      <c r="E13" s="29">
        <f>E14</f>
        <v>240</v>
      </c>
      <c r="F13" s="29">
        <f>F14</f>
        <v>240</v>
      </c>
      <c r="G13" s="29">
        <f t="shared" si="0"/>
        <v>100</v>
      </c>
      <c r="H13" s="29">
        <f t="shared" si="1"/>
        <v>0.0010912426778434748</v>
      </c>
      <c r="I13" s="69">
        <f t="shared" si="2"/>
        <v>0.0009154132523278044</v>
      </c>
      <c r="J13" s="13"/>
    </row>
    <row r="14" spans="1:10" ht="15.75" customHeight="1">
      <c r="A14" s="91"/>
      <c r="B14" s="104"/>
      <c r="C14" s="8" t="s">
        <v>15</v>
      </c>
      <c r="D14" s="9" t="s">
        <v>16</v>
      </c>
      <c r="E14" s="33">
        <v>240</v>
      </c>
      <c r="F14" s="35">
        <v>240</v>
      </c>
      <c r="G14" s="29">
        <f t="shared" si="0"/>
        <v>100</v>
      </c>
      <c r="H14" s="29">
        <f t="shared" si="1"/>
        <v>0.0010912426778434748</v>
      </c>
      <c r="I14" s="69">
        <f t="shared" si="2"/>
        <v>0.0009154132523278044</v>
      </c>
      <c r="J14" s="15"/>
    </row>
    <row r="15" spans="1:10" s="6" customFormat="1" ht="12.75">
      <c r="A15" s="91"/>
      <c r="B15" s="83" t="s">
        <v>17</v>
      </c>
      <c r="C15" s="4"/>
      <c r="D15" s="5" t="s">
        <v>18</v>
      </c>
      <c r="E15" s="29">
        <f>E16</f>
        <v>500845.03</v>
      </c>
      <c r="F15" s="29">
        <f>F16</f>
        <v>0</v>
      </c>
      <c r="G15" s="29">
        <f t="shared" si="0"/>
        <v>0</v>
      </c>
      <c r="H15" s="29">
        <f t="shared" si="1"/>
        <v>2.277264465507481</v>
      </c>
      <c r="I15" s="69">
        <f t="shared" si="2"/>
        <v>0</v>
      </c>
      <c r="J15" s="13"/>
    </row>
    <row r="16" spans="1:10" ht="49.5" customHeight="1">
      <c r="A16" s="91"/>
      <c r="B16" s="86"/>
      <c r="C16" s="8" t="s">
        <v>19</v>
      </c>
      <c r="D16" s="9" t="str">
        <f>D52</f>
        <v>Dotacje celowe otrzymane z budżetu państwa na real. zadań bież. z zakresu adm. rządowej oraz innych zadań zleconych</v>
      </c>
      <c r="E16" s="30">
        <v>500845.03</v>
      </c>
      <c r="F16" s="31">
        <v>0</v>
      </c>
      <c r="G16" s="29">
        <f t="shared" si="0"/>
        <v>0</v>
      </c>
      <c r="H16" s="29">
        <f t="shared" si="1"/>
        <v>2.277264465507481</v>
      </c>
      <c r="I16" s="69">
        <f t="shared" si="2"/>
        <v>0</v>
      </c>
      <c r="J16" s="15"/>
    </row>
    <row r="17" spans="1:10" s="6" customFormat="1" ht="18.75" customHeight="1">
      <c r="A17" s="83" t="s">
        <v>20</v>
      </c>
      <c r="B17" s="4"/>
      <c r="C17" s="4"/>
      <c r="D17" s="5" t="s">
        <v>21</v>
      </c>
      <c r="E17" s="29">
        <f>E18</f>
        <v>5000</v>
      </c>
      <c r="F17" s="29">
        <f>F18</f>
        <v>5500</v>
      </c>
      <c r="G17" s="29">
        <f t="shared" si="0"/>
        <v>110.00000000000001</v>
      </c>
      <c r="H17" s="29">
        <f t="shared" si="1"/>
        <v>0.02273422245507239</v>
      </c>
      <c r="I17" s="69">
        <f t="shared" si="2"/>
        <v>0.020978220365845516</v>
      </c>
      <c r="J17" s="13"/>
    </row>
    <row r="18" spans="1:10" s="6" customFormat="1" ht="12.75">
      <c r="A18" s="84"/>
      <c r="B18" s="83" t="s">
        <v>22</v>
      </c>
      <c r="C18" s="4"/>
      <c r="D18" s="5" t="s">
        <v>18</v>
      </c>
      <c r="E18" s="29">
        <f>E19</f>
        <v>5000</v>
      </c>
      <c r="F18" s="29">
        <f>F19</f>
        <v>5500</v>
      </c>
      <c r="G18" s="29">
        <f t="shared" si="0"/>
        <v>110.00000000000001</v>
      </c>
      <c r="H18" s="29">
        <f t="shared" si="1"/>
        <v>0.02273422245507239</v>
      </c>
      <c r="I18" s="69">
        <f t="shared" si="2"/>
        <v>0.020978220365845516</v>
      </c>
      <c r="J18" s="13"/>
    </row>
    <row r="19" spans="1:10" ht="33.75">
      <c r="A19" s="84"/>
      <c r="B19" s="86"/>
      <c r="C19" s="8" t="s">
        <v>23</v>
      </c>
      <c r="D19" s="9" t="s">
        <v>219</v>
      </c>
      <c r="E19" s="33">
        <v>5000</v>
      </c>
      <c r="F19" s="35">
        <v>5500</v>
      </c>
      <c r="G19" s="29">
        <f t="shared" si="0"/>
        <v>110.00000000000001</v>
      </c>
      <c r="H19" s="29">
        <f t="shared" si="1"/>
        <v>0.02273422245507239</v>
      </c>
      <c r="I19" s="69">
        <f t="shared" si="2"/>
        <v>0.020978220365845516</v>
      </c>
      <c r="J19" s="15"/>
    </row>
    <row r="20" spans="1:10" s="6" customFormat="1" ht="23.25" customHeight="1">
      <c r="A20" s="87">
        <v>600</v>
      </c>
      <c r="B20" s="4"/>
      <c r="C20" s="4"/>
      <c r="D20" s="5" t="s">
        <v>24</v>
      </c>
      <c r="E20" s="29">
        <f>E21+E23</f>
        <v>882925</v>
      </c>
      <c r="F20" s="29">
        <f>F21+F23</f>
        <v>216000</v>
      </c>
      <c r="G20" s="29">
        <f t="shared" si="0"/>
        <v>24.464139083161086</v>
      </c>
      <c r="H20" s="29">
        <f t="shared" si="1"/>
        <v>4.014522672228958</v>
      </c>
      <c r="I20" s="69">
        <f t="shared" si="2"/>
        <v>0.823871927095024</v>
      </c>
      <c r="J20" s="13"/>
    </row>
    <row r="21" spans="1:10" s="6" customFormat="1" ht="15" customHeight="1">
      <c r="A21" s="87"/>
      <c r="B21" s="83">
        <v>60014</v>
      </c>
      <c r="C21" s="4"/>
      <c r="D21" s="5" t="s">
        <v>26</v>
      </c>
      <c r="E21" s="29">
        <f>E22</f>
        <v>105125</v>
      </c>
      <c r="F21" s="29">
        <f>F22</f>
        <v>106000</v>
      </c>
      <c r="G21" s="29">
        <f t="shared" si="0"/>
        <v>100.83234244946493</v>
      </c>
      <c r="H21" s="29">
        <f t="shared" si="1"/>
        <v>0.47798702711789703</v>
      </c>
      <c r="I21" s="69">
        <f t="shared" si="2"/>
        <v>0.40430751977811363</v>
      </c>
      <c r="J21" s="13"/>
    </row>
    <row r="22" spans="1:10" ht="24.75" customHeight="1">
      <c r="A22" s="87"/>
      <c r="B22" s="85"/>
      <c r="C22" s="8">
        <v>2320</v>
      </c>
      <c r="D22" s="9" t="s">
        <v>27</v>
      </c>
      <c r="E22" s="33">
        <v>105125</v>
      </c>
      <c r="F22" s="35">
        <v>106000</v>
      </c>
      <c r="G22" s="29">
        <f t="shared" si="0"/>
        <v>100.83234244946493</v>
      </c>
      <c r="H22" s="29">
        <f t="shared" si="1"/>
        <v>0.47798702711789703</v>
      </c>
      <c r="I22" s="69">
        <f t="shared" si="2"/>
        <v>0.40430751977811363</v>
      </c>
      <c r="J22" s="15"/>
    </row>
    <row r="23" spans="1:10" s="6" customFormat="1" ht="14.25" customHeight="1">
      <c r="A23" s="87"/>
      <c r="B23" s="83">
        <v>60016</v>
      </c>
      <c r="C23" s="4"/>
      <c r="D23" s="5" t="s">
        <v>30</v>
      </c>
      <c r="E23" s="29">
        <f>E24+E25+E27</f>
        <v>777800</v>
      </c>
      <c r="F23" s="29">
        <f>F24+F25+F27</f>
        <v>110000</v>
      </c>
      <c r="G23" s="29">
        <f t="shared" si="0"/>
        <v>14.142453072769348</v>
      </c>
      <c r="H23" s="29">
        <f t="shared" si="1"/>
        <v>3.5365356451110608</v>
      </c>
      <c r="I23" s="69">
        <f t="shared" si="2"/>
        <v>0.41956440731691036</v>
      </c>
      <c r="J23" s="13"/>
    </row>
    <row r="24" spans="1:10" ht="38.25" customHeight="1">
      <c r="A24" s="87"/>
      <c r="B24" s="85"/>
      <c r="C24" s="8" t="s">
        <v>8</v>
      </c>
      <c r="D24" s="9" t="s">
        <v>227</v>
      </c>
      <c r="E24" s="33">
        <v>33000</v>
      </c>
      <c r="F24" s="35">
        <v>35000</v>
      </c>
      <c r="G24" s="29">
        <f t="shared" si="0"/>
        <v>106.06060606060606</v>
      </c>
      <c r="H24" s="29">
        <f t="shared" si="1"/>
        <v>0.15004586820347776</v>
      </c>
      <c r="I24" s="69">
        <f t="shared" si="2"/>
        <v>0.13349776596447147</v>
      </c>
      <c r="J24" s="15"/>
    </row>
    <row r="25" spans="1:10" ht="83.25" customHeight="1">
      <c r="A25" s="87"/>
      <c r="B25" s="85"/>
      <c r="C25" s="8" t="s">
        <v>50</v>
      </c>
      <c r="D25" s="9" t="s">
        <v>194</v>
      </c>
      <c r="E25" s="33">
        <v>0</v>
      </c>
      <c r="F25" s="35">
        <f>F26</f>
        <v>75000</v>
      </c>
      <c r="G25" s="29" t="e">
        <f t="shared" si="0"/>
        <v>#DIV/0!</v>
      </c>
      <c r="H25" s="29">
        <f t="shared" si="1"/>
        <v>0</v>
      </c>
      <c r="I25" s="69">
        <f t="shared" si="2"/>
        <v>0.28606664135243887</v>
      </c>
      <c r="J25" s="15"/>
    </row>
    <row r="26" spans="1:10" ht="24.75" customHeight="1">
      <c r="A26" s="87"/>
      <c r="B26" s="85"/>
      <c r="C26" s="8"/>
      <c r="D26" s="28" t="s">
        <v>193</v>
      </c>
      <c r="E26" s="34"/>
      <c r="F26" s="39">
        <v>75000</v>
      </c>
      <c r="G26" s="29" t="e">
        <f t="shared" si="0"/>
        <v>#DIV/0!</v>
      </c>
      <c r="H26" s="29">
        <f t="shared" si="1"/>
        <v>0</v>
      </c>
      <c r="I26" s="69">
        <f t="shared" si="2"/>
        <v>0.28606664135243887</v>
      </c>
      <c r="J26" s="15"/>
    </row>
    <row r="27" spans="1:10" ht="44.25" customHeight="1">
      <c r="A27" s="87"/>
      <c r="B27" s="85"/>
      <c r="C27" s="8" t="s">
        <v>32</v>
      </c>
      <c r="D27" s="9" t="s">
        <v>33</v>
      </c>
      <c r="E27" s="33">
        <v>744800</v>
      </c>
      <c r="F27" s="35">
        <v>0</v>
      </c>
      <c r="G27" s="29">
        <f t="shared" si="0"/>
        <v>0</v>
      </c>
      <c r="H27" s="29">
        <f t="shared" si="1"/>
        <v>3.3864897769075837</v>
      </c>
      <c r="I27" s="69">
        <f t="shared" si="2"/>
        <v>0</v>
      </c>
      <c r="J27" s="15"/>
    </row>
    <row r="28" spans="1:10" ht="24.75" customHeight="1">
      <c r="A28" s="87"/>
      <c r="B28" s="85"/>
      <c r="C28" s="8"/>
      <c r="D28" s="9" t="s">
        <v>195</v>
      </c>
      <c r="E28" s="33">
        <v>744800</v>
      </c>
      <c r="F28" s="35">
        <v>0</v>
      </c>
      <c r="G28" s="29">
        <f t="shared" si="0"/>
        <v>0</v>
      </c>
      <c r="H28" s="29">
        <f t="shared" si="1"/>
        <v>3.3864897769075837</v>
      </c>
      <c r="I28" s="69">
        <f t="shared" si="2"/>
        <v>0</v>
      </c>
      <c r="J28" s="15"/>
    </row>
    <row r="29" spans="1:10" s="6" customFormat="1" ht="23.25" customHeight="1">
      <c r="A29" s="87">
        <v>700</v>
      </c>
      <c r="B29" s="4"/>
      <c r="C29" s="4"/>
      <c r="D29" s="5" t="s">
        <v>34</v>
      </c>
      <c r="E29" s="29">
        <f>E33+E30</f>
        <v>549315.52</v>
      </c>
      <c r="F29" s="29">
        <f>F33+F30</f>
        <v>448830</v>
      </c>
      <c r="G29" s="29">
        <f t="shared" si="0"/>
        <v>81.70713982375739</v>
      </c>
      <c r="H29" s="29">
        <f t="shared" si="1"/>
        <v>2.4976522459407535</v>
      </c>
      <c r="I29" s="69">
        <f t="shared" si="2"/>
        <v>1.7119372085095352</v>
      </c>
      <c r="J29" s="13"/>
    </row>
    <row r="30" spans="1:10" s="6" customFormat="1" ht="22.5" customHeight="1">
      <c r="A30" s="87"/>
      <c r="B30" s="87" t="s">
        <v>35</v>
      </c>
      <c r="C30" s="4"/>
      <c r="D30" s="5" t="s">
        <v>36</v>
      </c>
      <c r="E30" s="29">
        <f>E32+E31</f>
        <v>13000</v>
      </c>
      <c r="F30" s="29">
        <f>F32+F31</f>
        <v>35500</v>
      </c>
      <c r="G30" s="29">
        <f t="shared" si="0"/>
        <v>273.0769230769231</v>
      </c>
      <c r="H30" s="29">
        <f t="shared" si="1"/>
        <v>0.05910897838318822</v>
      </c>
      <c r="I30" s="69">
        <f t="shared" si="2"/>
        <v>0.13540487690682107</v>
      </c>
      <c r="J30" s="13"/>
    </row>
    <row r="31" spans="1:10" s="11" customFormat="1" ht="22.5">
      <c r="A31" s="87"/>
      <c r="B31" s="87"/>
      <c r="C31" s="8" t="s">
        <v>23</v>
      </c>
      <c r="D31" s="9" t="s">
        <v>40</v>
      </c>
      <c r="E31" s="33">
        <v>10000</v>
      </c>
      <c r="F31" s="30">
        <v>32000</v>
      </c>
      <c r="G31" s="29">
        <f t="shared" si="0"/>
        <v>320</v>
      </c>
      <c r="H31" s="29">
        <f t="shared" si="1"/>
        <v>0.04546844491014478</v>
      </c>
      <c r="I31" s="69">
        <f t="shared" si="2"/>
        <v>0.1220551003103739</v>
      </c>
      <c r="J31" s="15">
        <v>62000</v>
      </c>
    </row>
    <row r="32" spans="1:10" ht="16.5" customHeight="1">
      <c r="A32" s="87"/>
      <c r="B32" s="87"/>
      <c r="C32" s="8" t="s">
        <v>15</v>
      </c>
      <c r="D32" s="9" t="s">
        <v>16</v>
      </c>
      <c r="E32" s="33">
        <v>3000</v>
      </c>
      <c r="F32" s="35">
        <v>3500</v>
      </c>
      <c r="G32" s="29">
        <f t="shared" si="0"/>
        <v>116.66666666666667</v>
      </c>
      <c r="H32" s="29">
        <f t="shared" si="1"/>
        <v>0.013640533473043434</v>
      </c>
      <c r="I32" s="69">
        <f t="shared" si="2"/>
        <v>0.013349776596447148</v>
      </c>
      <c r="J32" s="15"/>
    </row>
    <row r="33" spans="1:10" s="6" customFormat="1" ht="24" customHeight="1">
      <c r="A33" s="87"/>
      <c r="B33" s="87">
        <v>70005</v>
      </c>
      <c r="C33" s="4"/>
      <c r="D33" s="5" t="s">
        <v>37</v>
      </c>
      <c r="E33" s="29">
        <f>E34+E35+E36+E37+E38+E39+E40+E41+E42+E43+E44</f>
        <v>536315.52</v>
      </c>
      <c r="F33" s="29">
        <f>F34+F35+F36+F37+F38+F39+F40+F41+F42+F43+F44</f>
        <v>413330</v>
      </c>
      <c r="G33" s="29">
        <f t="shared" si="0"/>
        <v>77.06843911583987</v>
      </c>
      <c r="H33" s="29">
        <f t="shared" si="1"/>
        <v>2.438543267557565</v>
      </c>
      <c r="I33" s="69">
        <f t="shared" si="2"/>
        <v>1.576532331602714</v>
      </c>
      <c r="J33" s="13"/>
    </row>
    <row r="34" spans="1:10" ht="35.25" customHeight="1">
      <c r="A34" s="91"/>
      <c r="B34" s="91"/>
      <c r="C34" s="8" t="s">
        <v>38</v>
      </c>
      <c r="D34" s="9" t="s">
        <v>39</v>
      </c>
      <c r="E34" s="33">
        <v>47000</v>
      </c>
      <c r="F34" s="35">
        <v>50000</v>
      </c>
      <c r="G34" s="29">
        <f t="shared" si="0"/>
        <v>106.38297872340425</v>
      </c>
      <c r="H34" s="29">
        <f t="shared" si="1"/>
        <v>0.21370169107768044</v>
      </c>
      <c r="I34" s="69">
        <f t="shared" si="2"/>
        <v>0.19071109423495924</v>
      </c>
      <c r="J34" s="15"/>
    </row>
    <row r="35" spans="1:10" ht="12.75">
      <c r="A35" s="91"/>
      <c r="B35" s="91"/>
      <c r="C35" s="8" t="s">
        <v>9</v>
      </c>
      <c r="D35" s="9" t="s">
        <v>10</v>
      </c>
      <c r="E35" s="33">
        <v>20</v>
      </c>
      <c r="F35" s="35">
        <v>30</v>
      </c>
      <c r="G35" s="29">
        <f t="shared" si="0"/>
        <v>150</v>
      </c>
      <c r="H35" s="29">
        <f t="shared" si="1"/>
        <v>9.093688982028957E-05</v>
      </c>
      <c r="I35" s="69">
        <f t="shared" si="2"/>
        <v>0.00011442665654097555</v>
      </c>
      <c r="J35" s="15"/>
    </row>
    <row r="36" spans="1:10" ht="24.75" customHeight="1">
      <c r="A36" s="91"/>
      <c r="B36" s="91"/>
      <c r="C36" s="8" t="s">
        <v>23</v>
      </c>
      <c r="D36" s="9" t="s">
        <v>40</v>
      </c>
      <c r="E36" s="33">
        <v>55000</v>
      </c>
      <c r="F36" s="35">
        <v>65000</v>
      </c>
      <c r="G36" s="29">
        <f t="shared" si="0"/>
        <v>118.18181818181819</v>
      </c>
      <c r="H36" s="29">
        <f t="shared" si="1"/>
        <v>0.2500764470057963</v>
      </c>
      <c r="I36" s="69">
        <f t="shared" si="2"/>
        <v>0.247924422505447</v>
      </c>
      <c r="J36" s="15"/>
    </row>
    <row r="37" spans="1:10" ht="59.25" customHeight="1">
      <c r="A37" s="91"/>
      <c r="B37" s="91"/>
      <c r="C37" s="8" t="s">
        <v>41</v>
      </c>
      <c r="D37" s="9" t="s">
        <v>42</v>
      </c>
      <c r="E37" s="33">
        <v>4500</v>
      </c>
      <c r="F37" s="35">
        <v>5000</v>
      </c>
      <c r="G37" s="29">
        <f t="shared" si="0"/>
        <v>111.11111111111111</v>
      </c>
      <c r="H37" s="29">
        <f t="shared" si="1"/>
        <v>0.02046080020956515</v>
      </c>
      <c r="I37" s="69">
        <f t="shared" si="2"/>
        <v>0.019071109423495925</v>
      </c>
      <c r="J37" s="15"/>
    </row>
    <row r="38" spans="1:10" ht="48" customHeight="1">
      <c r="A38" s="91"/>
      <c r="B38" s="91"/>
      <c r="C38" s="8" t="s">
        <v>11</v>
      </c>
      <c r="D38" s="9" t="s">
        <v>12</v>
      </c>
      <c r="E38" s="33">
        <v>392500</v>
      </c>
      <c r="F38" s="35">
        <v>250000</v>
      </c>
      <c r="G38" s="29">
        <f t="shared" si="0"/>
        <v>63.69426751592356</v>
      </c>
      <c r="H38" s="29">
        <f t="shared" si="1"/>
        <v>1.7846364627231825</v>
      </c>
      <c r="I38" s="69">
        <f t="shared" si="2"/>
        <v>0.9535554711747962</v>
      </c>
      <c r="J38" s="15"/>
    </row>
    <row r="39" spans="1:10" ht="22.5">
      <c r="A39" s="91"/>
      <c r="B39" s="91"/>
      <c r="C39" s="8" t="s">
        <v>43</v>
      </c>
      <c r="D39" s="9" t="s">
        <v>44</v>
      </c>
      <c r="E39" s="33"/>
      <c r="F39" s="35">
        <v>300</v>
      </c>
      <c r="G39" s="29" t="e">
        <f t="shared" si="0"/>
        <v>#DIV/0!</v>
      </c>
      <c r="H39" s="29">
        <f t="shared" si="1"/>
        <v>0</v>
      </c>
      <c r="I39" s="69">
        <f t="shared" si="2"/>
        <v>0.0011442665654097556</v>
      </c>
      <c r="J39" s="15"/>
    </row>
    <row r="40" spans="1:10" ht="14.25" customHeight="1">
      <c r="A40" s="91"/>
      <c r="B40" s="91"/>
      <c r="C40" s="8" t="s">
        <v>46</v>
      </c>
      <c r="D40" s="9" t="s">
        <v>47</v>
      </c>
      <c r="E40" s="33">
        <v>500</v>
      </c>
      <c r="F40" s="35">
        <v>1000</v>
      </c>
      <c r="G40" s="29">
        <f t="shared" si="0"/>
        <v>200</v>
      </c>
      <c r="H40" s="29">
        <f t="shared" si="1"/>
        <v>0.0022734222455072393</v>
      </c>
      <c r="I40" s="69">
        <f t="shared" si="2"/>
        <v>0.0038142218846991846</v>
      </c>
      <c r="J40" s="15"/>
    </row>
    <row r="41" spans="1:10" ht="12.75">
      <c r="A41" s="91"/>
      <c r="B41" s="91"/>
      <c r="C41" s="8" t="s">
        <v>48</v>
      </c>
      <c r="D41" s="9" t="s">
        <v>49</v>
      </c>
      <c r="E41" s="33">
        <v>900</v>
      </c>
      <c r="F41" s="35">
        <v>1000</v>
      </c>
      <c r="G41" s="29">
        <f t="shared" si="0"/>
        <v>111.11111111111111</v>
      </c>
      <c r="H41" s="29">
        <f t="shared" si="1"/>
        <v>0.00409216004191303</v>
      </c>
      <c r="I41" s="69">
        <f t="shared" si="2"/>
        <v>0.0038142218846991846</v>
      </c>
      <c r="J41" s="15"/>
    </row>
    <row r="42" spans="1:10" ht="22.5">
      <c r="A42" s="91"/>
      <c r="B42" s="91"/>
      <c r="C42" s="8" t="s">
        <v>13</v>
      </c>
      <c r="D42" s="9" t="s">
        <v>14</v>
      </c>
      <c r="E42" s="33">
        <v>1000</v>
      </c>
      <c r="F42" s="35">
        <v>1000</v>
      </c>
      <c r="G42" s="29">
        <f t="shared" si="0"/>
        <v>100</v>
      </c>
      <c r="H42" s="29">
        <f t="shared" si="1"/>
        <v>0.004546844491014479</v>
      </c>
      <c r="I42" s="69">
        <f t="shared" si="2"/>
        <v>0.0038142218846991846</v>
      </c>
      <c r="J42" s="15"/>
    </row>
    <row r="43" spans="1:10" ht="12.75" customHeight="1">
      <c r="A43" s="91"/>
      <c r="B43" s="91"/>
      <c r="C43" s="8" t="s">
        <v>15</v>
      </c>
      <c r="D43" s="9" t="s">
        <v>16</v>
      </c>
      <c r="E43" s="33">
        <v>21000</v>
      </c>
      <c r="F43" s="32">
        <v>40000</v>
      </c>
      <c r="G43" s="29">
        <f t="shared" si="0"/>
        <v>190.47619047619045</v>
      </c>
      <c r="H43" s="29">
        <f t="shared" si="1"/>
        <v>0.09548373431130404</v>
      </c>
      <c r="I43" s="69">
        <f t="shared" si="2"/>
        <v>0.1525688753879674</v>
      </c>
      <c r="J43" s="15">
        <v>92647</v>
      </c>
    </row>
    <row r="44" spans="1:10" ht="90.75" customHeight="1">
      <c r="A44" s="91"/>
      <c r="B44" s="91"/>
      <c r="C44" s="8" t="s">
        <v>51</v>
      </c>
      <c r="D44" s="9" t="s">
        <v>148</v>
      </c>
      <c r="E44" s="33">
        <v>13895.52</v>
      </c>
      <c r="F44" s="35">
        <v>0</v>
      </c>
      <c r="G44" s="29">
        <f t="shared" si="0"/>
        <v>0</v>
      </c>
      <c r="H44" s="29">
        <f t="shared" si="1"/>
        <v>0.0631807685617815</v>
      </c>
      <c r="I44" s="69">
        <f t="shared" si="2"/>
        <v>0</v>
      </c>
      <c r="J44" s="15"/>
    </row>
    <row r="45" spans="1:10" ht="24" customHeight="1">
      <c r="A45" s="91"/>
      <c r="B45" s="91"/>
      <c r="C45" s="8"/>
      <c r="D45" s="28" t="s">
        <v>220</v>
      </c>
      <c r="E45" s="34">
        <v>13895.52</v>
      </c>
      <c r="F45" s="39">
        <v>0</v>
      </c>
      <c r="G45" s="29">
        <f t="shared" si="0"/>
        <v>0</v>
      </c>
      <c r="H45" s="29">
        <f t="shared" si="1"/>
        <v>0.0631807685617815</v>
      </c>
      <c r="I45" s="69">
        <f t="shared" si="2"/>
        <v>0</v>
      </c>
      <c r="J45" s="15"/>
    </row>
    <row r="46" spans="1:10" s="6" customFormat="1" ht="25.5" customHeight="1">
      <c r="A46" s="87">
        <v>710</v>
      </c>
      <c r="B46" s="4"/>
      <c r="C46" s="4"/>
      <c r="D46" s="5" t="s">
        <v>52</v>
      </c>
      <c r="E46" s="29">
        <f>E47</f>
        <v>2900</v>
      </c>
      <c r="F46" s="29">
        <f>F47</f>
        <v>0</v>
      </c>
      <c r="G46" s="29">
        <f t="shared" si="0"/>
        <v>0</v>
      </c>
      <c r="H46" s="29">
        <f t="shared" si="1"/>
        <v>0.013185849023941985</v>
      </c>
      <c r="I46" s="69">
        <f t="shared" si="2"/>
        <v>0</v>
      </c>
      <c r="J46" s="13"/>
    </row>
    <row r="47" spans="1:10" s="6" customFormat="1" ht="12.75">
      <c r="A47" s="87"/>
      <c r="B47" s="83" t="s">
        <v>53</v>
      </c>
      <c r="C47" s="4"/>
      <c r="D47" s="5" t="s">
        <v>54</v>
      </c>
      <c r="E47" s="29">
        <f>E49+E48</f>
        <v>2900</v>
      </c>
      <c r="F47" s="29">
        <f>F49+F48</f>
        <v>0</v>
      </c>
      <c r="G47" s="29">
        <f t="shared" si="0"/>
        <v>0</v>
      </c>
      <c r="H47" s="29">
        <f t="shared" si="1"/>
        <v>0.013185849023941985</v>
      </c>
      <c r="I47" s="69">
        <f t="shared" si="2"/>
        <v>0</v>
      </c>
      <c r="J47" s="13"/>
    </row>
    <row r="48" spans="1:10" ht="22.5">
      <c r="A48" s="87"/>
      <c r="B48" s="85"/>
      <c r="C48" s="8" t="s">
        <v>13</v>
      </c>
      <c r="D48" s="9" t="s">
        <v>14</v>
      </c>
      <c r="E48" s="33">
        <v>0</v>
      </c>
      <c r="F48" s="33"/>
      <c r="G48" s="29" t="e">
        <f t="shared" si="0"/>
        <v>#DIV/0!</v>
      </c>
      <c r="H48" s="29">
        <f t="shared" si="1"/>
        <v>0</v>
      </c>
      <c r="I48" s="69">
        <f t="shared" si="2"/>
        <v>0</v>
      </c>
      <c r="J48" s="15"/>
    </row>
    <row r="49" spans="1:10" ht="70.5" customHeight="1">
      <c r="A49" s="91"/>
      <c r="B49" s="86"/>
      <c r="C49" s="8" t="s">
        <v>55</v>
      </c>
      <c r="D49" s="9" t="s">
        <v>56</v>
      </c>
      <c r="E49" s="33">
        <v>2900</v>
      </c>
      <c r="F49" s="35">
        <v>0</v>
      </c>
      <c r="G49" s="29">
        <f t="shared" si="0"/>
        <v>0</v>
      </c>
      <c r="H49" s="29">
        <f t="shared" si="1"/>
        <v>0.013185849023941985</v>
      </c>
      <c r="I49" s="69">
        <f t="shared" si="2"/>
        <v>0</v>
      </c>
      <c r="J49" s="15"/>
    </row>
    <row r="50" spans="1:10" s="6" customFormat="1" ht="27.75" customHeight="1">
      <c r="A50" s="83">
        <v>750</v>
      </c>
      <c r="B50" s="4"/>
      <c r="C50" s="4"/>
      <c r="D50" s="5" t="s">
        <v>57</v>
      </c>
      <c r="E50" s="41">
        <f>E51+E53+E60</f>
        <v>97429</v>
      </c>
      <c r="F50" s="41">
        <f>F51+F53+F60</f>
        <v>67181</v>
      </c>
      <c r="G50" s="29">
        <f t="shared" si="0"/>
        <v>68.95380225600181</v>
      </c>
      <c r="H50" s="29">
        <f t="shared" si="1"/>
        <v>0.4429945119150496</v>
      </c>
      <c r="I50" s="69">
        <f t="shared" si="2"/>
        <v>0.25624324043597596</v>
      </c>
      <c r="J50" s="13"/>
    </row>
    <row r="51" spans="1:10" s="6" customFormat="1" ht="15" customHeight="1">
      <c r="A51" s="84"/>
      <c r="B51" s="83">
        <v>75011</v>
      </c>
      <c r="C51" s="4"/>
      <c r="D51" s="5" t="s">
        <v>58</v>
      </c>
      <c r="E51" s="29">
        <f>E52</f>
        <v>60800</v>
      </c>
      <c r="F51" s="29">
        <f>F52</f>
        <v>52911</v>
      </c>
      <c r="G51" s="29">
        <f t="shared" si="0"/>
        <v>87.02467105263158</v>
      </c>
      <c r="H51" s="29">
        <f t="shared" si="1"/>
        <v>0.27644814505368026</v>
      </c>
      <c r="I51" s="69">
        <f t="shared" si="2"/>
        <v>0.20181429414131857</v>
      </c>
      <c r="J51" s="13"/>
    </row>
    <row r="52" spans="1:10" ht="35.25" customHeight="1">
      <c r="A52" s="84"/>
      <c r="B52" s="85"/>
      <c r="C52" s="8">
        <v>2010</v>
      </c>
      <c r="D52" s="9" t="s">
        <v>59</v>
      </c>
      <c r="E52" s="33">
        <v>60800</v>
      </c>
      <c r="F52" s="35">
        <v>52911</v>
      </c>
      <c r="G52" s="29">
        <f t="shared" si="0"/>
        <v>87.02467105263158</v>
      </c>
      <c r="H52" s="29">
        <f t="shared" si="1"/>
        <v>0.27644814505368026</v>
      </c>
      <c r="I52" s="69">
        <f t="shared" si="2"/>
        <v>0.20181429414131857</v>
      </c>
      <c r="J52" s="15"/>
    </row>
    <row r="53" spans="1:10" s="6" customFormat="1" ht="31.5">
      <c r="A53" s="84"/>
      <c r="B53" s="83">
        <v>75023</v>
      </c>
      <c r="C53" s="4"/>
      <c r="D53" s="5" t="s">
        <v>60</v>
      </c>
      <c r="E53" s="29">
        <f>E54+E55+E56+E58+E59+E57</f>
        <v>12065</v>
      </c>
      <c r="F53" s="29">
        <f>F54+F55+F56+F57+F58+F59</f>
        <v>14270</v>
      </c>
      <c r="G53" s="29">
        <f t="shared" si="0"/>
        <v>118.27600497306258</v>
      </c>
      <c r="H53" s="29">
        <f t="shared" si="1"/>
        <v>0.054857678784089675</v>
      </c>
      <c r="I53" s="69">
        <f t="shared" si="2"/>
        <v>0.05442894629465737</v>
      </c>
      <c r="J53" s="13"/>
    </row>
    <row r="54" spans="1:10" ht="22.5">
      <c r="A54" s="84"/>
      <c r="B54" s="85"/>
      <c r="C54" s="8" t="s">
        <v>23</v>
      </c>
      <c r="D54" s="9" t="s">
        <v>40</v>
      </c>
      <c r="E54" s="33">
        <v>600</v>
      </c>
      <c r="F54" s="35">
        <v>700</v>
      </c>
      <c r="G54" s="29">
        <f t="shared" si="0"/>
        <v>116.66666666666667</v>
      </c>
      <c r="H54" s="29">
        <f t="shared" si="1"/>
        <v>0.002728106694608687</v>
      </c>
      <c r="I54" s="69">
        <f t="shared" si="2"/>
        <v>0.0026699553192894294</v>
      </c>
      <c r="J54" s="15"/>
    </row>
    <row r="55" spans="1:10" ht="12.75">
      <c r="A55" s="84"/>
      <c r="B55" s="85"/>
      <c r="C55" s="8" t="s">
        <v>61</v>
      </c>
      <c r="D55" s="9" t="s">
        <v>62</v>
      </c>
      <c r="E55" s="33">
        <v>50</v>
      </c>
      <c r="F55" s="35">
        <v>50</v>
      </c>
      <c r="G55" s="29">
        <f t="shared" si="0"/>
        <v>100</v>
      </c>
      <c r="H55" s="29">
        <f t="shared" si="1"/>
        <v>0.00022734222455072391</v>
      </c>
      <c r="I55" s="69">
        <f t="shared" si="2"/>
        <v>0.00019071109423495926</v>
      </c>
      <c r="J55" s="15"/>
    </row>
    <row r="56" spans="1:10" ht="33.75" customHeight="1">
      <c r="A56" s="84"/>
      <c r="B56" s="85"/>
      <c r="C56" s="8" t="s">
        <v>45</v>
      </c>
      <c r="D56" s="9" t="s">
        <v>63</v>
      </c>
      <c r="E56" s="33">
        <v>10000</v>
      </c>
      <c r="F56" s="35">
        <v>12000</v>
      </c>
      <c r="G56" s="29">
        <f t="shared" si="0"/>
        <v>120</v>
      </c>
      <c r="H56" s="29">
        <f t="shared" si="1"/>
        <v>0.04546844491014478</v>
      </c>
      <c r="I56" s="69">
        <f t="shared" si="2"/>
        <v>0.04577066261639022</v>
      </c>
      <c r="J56" s="15"/>
    </row>
    <row r="57" spans="1:10" ht="22.5" customHeight="1">
      <c r="A57" s="84"/>
      <c r="B57" s="85"/>
      <c r="C57" s="8" t="s">
        <v>13</v>
      </c>
      <c r="D57" s="9" t="s">
        <v>64</v>
      </c>
      <c r="E57" s="33">
        <v>300</v>
      </c>
      <c r="F57" s="35">
        <v>300</v>
      </c>
      <c r="G57" s="29">
        <f t="shared" si="0"/>
        <v>100</v>
      </c>
      <c r="H57" s="29">
        <f t="shared" si="1"/>
        <v>0.0013640533473043435</v>
      </c>
      <c r="I57" s="69">
        <f t="shared" si="2"/>
        <v>0.0011442665654097556</v>
      </c>
      <c r="J57" s="15"/>
    </row>
    <row r="58" spans="1:10" ht="14.25" customHeight="1">
      <c r="A58" s="84"/>
      <c r="B58" s="85"/>
      <c r="C58" s="8" t="s">
        <v>15</v>
      </c>
      <c r="D58" s="9" t="s">
        <v>16</v>
      </c>
      <c r="E58" s="33">
        <v>1100</v>
      </c>
      <c r="F58" s="35">
        <v>1200</v>
      </c>
      <c r="G58" s="29">
        <f t="shared" si="0"/>
        <v>109.09090909090908</v>
      </c>
      <c r="H58" s="29">
        <f t="shared" si="1"/>
        <v>0.005001528940115926</v>
      </c>
      <c r="I58" s="69">
        <f t="shared" si="2"/>
        <v>0.004577066261639022</v>
      </c>
      <c r="J58" s="15"/>
    </row>
    <row r="59" spans="1:10" ht="59.25" customHeight="1">
      <c r="A59" s="84"/>
      <c r="B59" s="86"/>
      <c r="C59" s="8">
        <v>2360</v>
      </c>
      <c r="D59" s="9" t="s">
        <v>65</v>
      </c>
      <c r="E59" s="33">
        <v>15</v>
      </c>
      <c r="F59" s="35">
        <v>20</v>
      </c>
      <c r="G59" s="29">
        <f t="shared" si="0"/>
        <v>133.33333333333331</v>
      </c>
      <c r="H59" s="29">
        <f t="shared" si="1"/>
        <v>6.820266736521717E-05</v>
      </c>
      <c r="I59" s="69">
        <f t="shared" si="2"/>
        <v>7.628443769398371E-05</v>
      </c>
      <c r="J59" s="15"/>
    </row>
    <row r="60" spans="1:10" s="6" customFormat="1" ht="15.75" customHeight="1">
      <c r="A60" s="84"/>
      <c r="B60" s="100">
        <v>75056</v>
      </c>
      <c r="C60" s="4"/>
      <c r="D60" s="5" t="s">
        <v>186</v>
      </c>
      <c r="E60" s="29">
        <f>E61</f>
        <v>24564</v>
      </c>
      <c r="F60" s="29">
        <f>F61</f>
        <v>0</v>
      </c>
      <c r="G60" s="29">
        <f t="shared" si="0"/>
        <v>0</v>
      </c>
      <c r="H60" s="29">
        <f t="shared" si="1"/>
        <v>0.11168868807727964</v>
      </c>
      <c r="I60" s="69">
        <f t="shared" si="2"/>
        <v>0</v>
      </c>
      <c r="J60" s="13"/>
    </row>
    <row r="61" spans="1:10" ht="48.75" customHeight="1">
      <c r="A61" s="84"/>
      <c r="B61" s="101"/>
      <c r="C61" s="8" t="s">
        <v>19</v>
      </c>
      <c r="D61" s="9" t="s">
        <v>59</v>
      </c>
      <c r="E61" s="33">
        <v>24564</v>
      </c>
      <c r="F61" s="35">
        <v>0</v>
      </c>
      <c r="G61" s="29">
        <f t="shared" si="0"/>
        <v>0</v>
      </c>
      <c r="H61" s="29">
        <f t="shared" si="1"/>
        <v>0.11168868807727964</v>
      </c>
      <c r="I61" s="69">
        <f t="shared" si="2"/>
        <v>0</v>
      </c>
      <c r="J61" s="15"/>
    </row>
    <row r="62" spans="1:10" s="6" customFormat="1" ht="37.5" customHeight="1">
      <c r="A62" s="87">
        <v>751</v>
      </c>
      <c r="B62" s="4"/>
      <c r="C62" s="4"/>
      <c r="D62" s="5" t="s">
        <v>228</v>
      </c>
      <c r="E62" s="29">
        <f>E63+E67+E65</f>
        <v>21325</v>
      </c>
      <c r="F62" s="29">
        <f>F63+F67+F65</f>
        <v>1350</v>
      </c>
      <c r="G62" s="29">
        <f aca="true" t="shared" si="3" ref="G62:G116">F62/E62*100</f>
        <v>6.3305978898007025</v>
      </c>
      <c r="H62" s="29">
        <f t="shared" si="1"/>
        <v>0.09696145877088375</v>
      </c>
      <c r="I62" s="69">
        <f t="shared" si="2"/>
        <v>0.005149199544343899</v>
      </c>
      <c r="J62" s="13"/>
    </row>
    <row r="63" spans="1:10" s="6" customFormat="1" ht="31.5" customHeight="1">
      <c r="A63" s="87"/>
      <c r="B63" s="83">
        <v>75101</v>
      </c>
      <c r="C63" s="4"/>
      <c r="D63" s="5" t="s">
        <v>66</v>
      </c>
      <c r="E63" s="29">
        <f>E64</f>
        <v>1320</v>
      </c>
      <c r="F63" s="29">
        <f>F64</f>
        <v>1350</v>
      </c>
      <c r="G63" s="29">
        <f t="shared" si="3"/>
        <v>102.27272727272727</v>
      </c>
      <c r="H63" s="29">
        <f t="shared" si="1"/>
        <v>0.006001834728139111</v>
      </c>
      <c r="I63" s="69">
        <f t="shared" si="2"/>
        <v>0.005149199544343899</v>
      </c>
      <c r="J63" s="13"/>
    </row>
    <row r="64" spans="1:10" ht="36.75" customHeight="1">
      <c r="A64" s="87"/>
      <c r="B64" s="86"/>
      <c r="C64" s="8">
        <v>2010</v>
      </c>
      <c r="D64" s="9" t="s">
        <v>67</v>
      </c>
      <c r="E64" s="33">
        <v>1320</v>
      </c>
      <c r="F64" s="35">
        <v>1350</v>
      </c>
      <c r="G64" s="29">
        <f t="shared" si="3"/>
        <v>102.27272727272727</v>
      </c>
      <c r="H64" s="29">
        <f t="shared" si="1"/>
        <v>0.006001834728139111</v>
      </c>
      <c r="I64" s="69">
        <f t="shared" si="2"/>
        <v>0.005149199544343899</v>
      </c>
      <c r="J64" s="15"/>
    </row>
    <row r="65" spans="1:10" s="6" customFormat="1" ht="21">
      <c r="A65" s="87"/>
      <c r="B65" s="27">
        <v>75108</v>
      </c>
      <c r="C65" s="4"/>
      <c r="D65" s="5" t="s">
        <v>187</v>
      </c>
      <c r="E65" s="29">
        <f>E66</f>
        <v>19835</v>
      </c>
      <c r="F65" s="29">
        <f>F66</f>
        <v>0</v>
      </c>
      <c r="G65" s="29">
        <f t="shared" si="3"/>
        <v>0</v>
      </c>
      <c r="H65" s="29">
        <f t="shared" si="1"/>
        <v>0.09018666047927218</v>
      </c>
      <c r="I65" s="69">
        <f t="shared" si="2"/>
        <v>0</v>
      </c>
      <c r="J65" s="13"/>
    </row>
    <row r="66" spans="1:10" ht="35.25" customHeight="1">
      <c r="A66" s="87"/>
      <c r="B66" s="21"/>
      <c r="C66" s="8" t="s">
        <v>19</v>
      </c>
      <c r="D66" s="9" t="s">
        <v>67</v>
      </c>
      <c r="E66" s="33">
        <v>19835</v>
      </c>
      <c r="F66" s="35"/>
      <c r="G66" s="29">
        <f t="shared" si="3"/>
        <v>0</v>
      </c>
      <c r="H66" s="29">
        <f t="shared" si="1"/>
        <v>0.09018666047927218</v>
      </c>
      <c r="I66" s="69">
        <f t="shared" si="2"/>
        <v>0</v>
      </c>
      <c r="J66" s="15"/>
    </row>
    <row r="67" spans="1:10" s="6" customFormat="1" ht="75.75" customHeight="1">
      <c r="A67" s="87"/>
      <c r="B67" s="27">
        <v>75109</v>
      </c>
      <c r="C67" s="4"/>
      <c r="D67" s="5" t="s">
        <v>188</v>
      </c>
      <c r="E67" s="29">
        <f>E68</f>
        <v>170</v>
      </c>
      <c r="F67" s="29">
        <f>F68</f>
        <v>0</v>
      </c>
      <c r="G67" s="29">
        <f t="shared" si="3"/>
        <v>0</v>
      </c>
      <c r="H67" s="29">
        <f t="shared" si="1"/>
        <v>0.0007729635634724612</v>
      </c>
      <c r="I67" s="69">
        <f t="shared" si="2"/>
        <v>0</v>
      </c>
      <c r="J67" s="13"/>
    </row>
    <row r="68" spans="1:10" ht="38.25" customHeight="1">
      <c r="A68" s="87"/>
      <c r="B68" s="21"/>
      <c r="C68" s="8" t="s">
        <v>19</v>
      </c>
      <c r="D68" s="9" t="s">
        <v>67</v>
      </c>
      <c r="E68" s="33">
        <v>170</v>
      </c>
      <c r="F68" s="35">
        <v>0</v>
      </c>
      <c r="G68" s="29">
        <f t="shared" si="3"/>
        <v>0</v>
      </c>
      <c r="H68" s="29">
        <f t="shared" si="1"/>
        <v>0.0007729635634724612</v>
      </c>
      <c r="I68" s="69">
        <f t="shared" si="2"/>
        <v>0</v>
      </c>
      <c r="J68" s="15"/>
    </row>
    <row r="69" spans="1:10" ht="18" customHeight="1">
      <c r="A69" s="100">
        <v>752</v>
      </c>
      <c r="B69" s="4"/>
      <c r="C69" s="8"/>
      <c r="D69" s="5" t="s">
        <v>221</v>
      </c>
      <c r="E69" s="29">
        <f>E70</f>
        <v>1100</v>
      </c>
      <c r="F69" s="29">
        <f>F70</f>
        <v>0</v>
      </c>
      <c r="G69" s="29">
        <f t="shared" si="3"/>
        <v>0</v>
      </c>
      <c r="H69" s="29">
        <f t="shared" si="1"/>
        <v>0.005001528940115926</v>
      </c>
      <c r="I69" s="69">
        <f t="shared" si="2"/>
        <v>0</v>
      </c>
      <c r="J69" s="15"/>
    </row>
    <row r="70" spans="1:10" ht="12.75">
      <c r="A70" s="92"/>
      <c r="B70" s="4" t="s">
        <v>180</v>
      </c>
      <c r="C70" s="8"/>
      <c r="D70" s="9" t="s">
        <v>189</v>
      </c>
      <c r="E70" s="33">
        <v>1100</v>
      </c>
      <c r="F70" s="33">
        <v>0</v>
      </c>
      <c r="G70" s="29">
        <f t="shared" si="3"/>
        <v>0</v>
      </c>
      <c r="H70" s="29">
        <f aca="true" t="shared" si="4" ref="H70:H133">E70/$E$220*100</f>
        <v>0.005001528940115926</v>
      </c>
      <c r="I70" s="69">
        <f aca="true" t="shared" si="5" ref="I70:I133">F70/$F$220*100</f>
        <v>0</v>
      </c>
      <c r="J70" s="15"/>
    </row>
    <row r="71" spans="1:10" ht="67.5">
      <c r="A71" s="89"/>
      <c r="B71" s="4"/>
      <c r="C71" s="8" t="s">
        <v>55</v>
      </c>
      <c r="D71" s="9" t="s">
        <v>56</v>
      </c>
      <c r="E71" s="33">
        <v>1100</v>
      </c>
      <c r="F71" s="35">
        <v>0</v>
      </c>
      <c r="G71" s="29">
        <f t="shared" si="3"/>
        <v>0</v>
      </c>
      <c r="H71" s="29">
        <f t="shared" si="4"/>
        <v>0.005001528940115926</v>
      </c>
      <c r="I71" s="69">
        <f t="shared" si="5"/>
        <v>0</v>
      </c>
      <c r="J71" s="15"/>
    </row>
    <row r="72" spans="1:10" s="6" customFormat="1" ht="36" customHeight="1">
      <c r="A72" s="83">
        <v>754</v>
      </c>
      <c r="B72" s="4"/>
      <c r="C72" s="4"/>
      <c r="D72" s="5" t="s">
        <v>222</v>
      </c>
      <c r="E72" s="29">
        <f>E75+E73+E78</f>
        <v>18684.19</v>
      </c>
      <c r="F72" s="29">
        <f>F75+F73+F78</f>
        <v>91860.25</v>
      </c>
      <c r="G72" s="29">
        <f t="shared" si="3"/>
        <v>491.6469485698872</v>
      </c>
      <c r="H72" s="29">
        <f t="shared" si="4"/>
        <v>0.0849541063705678</v>
      </c>
      <c r="I72" s="69">
        <f t="shared" si="5"/>
        <v>0.3503753758839383</v>
      </c>
      <c r="J72" s="13"/>
    </row>
    <row r="73" spans="1:10" s="6" customFormat="1" ht="21">
      <c r="A73" s="84"/>
      <c r="B73" s="7" t="s">
        <v>181</v>
      </c>
      <c r="C73" s="4"/>
      <c r="D73" s="5" t="s">
        <v>190</v>
      </c>
      <c r="E73" s="29">
        <f>E74</f>
        <v>18484.19</v>
      </c>
      <c r="F73" s="29">
        <f>F74</f>
        <v>0</v>
      </c>
      <c r="G73" s="29">
        <f t="shared" si="3"/>
        <v>0</v>
      </c>
      <c r="H73" s="29">
        <f t="shared" si="4"/>
        <v>0.0840447374723649</v>
      </c>
      <c r="I73" s="69">
        <f t="shared" si="5"/>
        <v>0</v>
      </c>
      <c r="J73" s="13"/>
    </row>
    <row r="74" spans="1:10" s="11" customFormat="1" ht="21.75" customHeight="1">
      <c r="A74" s="84"/>
      <c r="B74" s="16"/>
      <c r="C74" s="8" t="s">
        <v>13</v>
      </c>
      <c r="D74" s="9" t="s">
        <v>64</v>
      </c>
      <c r="E74" s="33">
        <v>18484.19</v>
      </c>
      <c r="F74" s="33">
        <v>0</v>
      </c>
      <c r="G74" s="29">
        <f t="shared" si="3"/>
        <v>0</v>
      </c>
      <c r="H74" s="29">
        <f t="shared" si="4"/>
        <v>0.0840447374723649</v>
      </c>
      <c r="I74" s="69">
        <f t="shared" si="5"/>
        <v>0</v>
      </c>
      <c r="J74" s="15"/>
    </row>
    <row r="75" spans="1:10" s="6" customFormat="1" ht="21.75" customHeight="1">
      <c r="A75" s="92"/>
      <c r="B75" s="83">
        <v>75412</v>
      </c>
      <c r="C75" s="4"/>
      <c r="D75" s="5" t="s">
        <v>68</v>
      </c>
      <c r="E75" s="29">
        <f>E76+E77</f>
        <v>200</v>
      </c>
      <c r="F75" s="29">
        <f>F76+F77</f>
        <v>65200</v>
      </c>
      <c r="G75" s="29">
        <f t="shared" si="3"/>
        <v>32600</v>
      </c>
      <c r="H75" s="29">
        <f t="shared" si="4"/>
        <v>0.0009093688982028957</v>
      </c>
      <c r="I75" s="69">
        <f t="shared" si="5"/>
        <v>0.24868726688238685</v>
      </c>
      <c r="J75" s="13"/>
    </row>
    <row r="76" spans="1:10" ht="16.5" customHeight="1">
      <c r="A76" s="92"/>
      <c r="B76" s="85"/>
      <c r="C76" s="8" t="s">
        <v>15</v>
      </c>
      <c r="D76" s="9" t="s">
        <v>16</v>
      </c>
      <c r="E76" s="33">
        <v>200</v>
      </c>
      <c r="F76" s="35">
        <v>200</v>
      </c>
      <c r="G76" s="29">
        <f t="shared" si="3"/>
        <v>100</v>
      </c>
      <c r="H76" s="29">
        <f t="shared" si="4"/>
        <v>0.0009093688982028957</v>
      </c>
      <c r="I76" s="69">
        <f t="shared" si="5"/>
        <v>0.000762844376939837</v>
      </c>
      <c r="J76" s="15"/>
    </row>
    <row r="77" spans="1:10" ht="57" customHeight="1">
      <c r="A77" s="92"/>
      <c r="B77" s="86"/>
      <c r="C77" s="8" t="s">
        <v>25</v>
      </c>
      <c r="D77" s="9" t="s">
        <v>162</v>
      </c>
      <c r="E77" s="33">
        <v>0</v>
      </c>
      <c r="F77" s="35">
        <v>65000</v>
      </c>
      <c r="G77" s="29" t="e">
        <f t="shared" si="3"/>
        <v>#DIV/0!</v>
      </c>
      <c r="H77" s="29">
        <f t="shared" si="4"/>
        <v>0</v>
      </c>
      <c r="I77" s="69">
        <f t="shared" si="5"/>
        <v>0.247924422505447</v>
      </c>
      <c r="J77" s="15"/>
    </row>
    <row r="78" spans="1:10" s="6" customFormat="1" ht="17.25" customHeight="1">
      <c r="A78" s="99"/>
      <c r="B78" s="27">
        <v>75495</v>
      </c>
      <c r="C78" s="4"/>
      <c r="D78" s="5" t="s">
        <v>18</v>
      </c>
      <c r="E78" s="29">
        <f>E79</f>
        <v>0</v>
      </c>
      <c r="F78" s="29">
        <f>F79</f>
        <v>26660.25</v>
      </c>
      <c r="G78" s="29" t="e">
        <f t="shared" si="3"/>
        <v>#DIV/0!</v>
      </c>
      <c r="H78" s="29">
        <f t="shared" si="4"/>
        <v>0</v>
      </c>
      <c r="I78" s="69">
        <f t="shared" si="5"/>
        <v>0.10168810900155144</v>
      </c>
      <c r="J78" s="13"/>
    </row>
    <row r="79" spans="1:10" ht="53.25" customHeight="1">
      <c r="A79" s="89"/>
      <c r="B79" s="21"/>
      <c r="C79" s="8" t="s">
        <v>179</v>
      </c>
      <c r="D79" s="9" t="s">
        <v>69</v>
      </c>
      <c r="E79" s="33">
        <v>0</v>
      </c>
      <c r="F79" s="35">
        <v>26660.25</v>
      </c>
      <c r="G79" s="29" t="e">
        <f t="shared" si="3"/>
        <v>#DIV/0!</v>
      </c>
      <c r="H79" s="29">
        <f t="shared" si="4"/>
        <v>0</v>
      </c>
      <c r="I79" s="69">
        <f t="shared" si="5"/>
        <v>0.10168810900155144</v>
      </c>
      <c r="J79" s="15"/>
    </row>
    <row r="80" spans="1:10" s="6" customFormat="1" ht="84">
      <c r="A80" s="87">
        <v>756</v>
      </c>
      <c r="B80" s="4"/>
      <c r="C80" s="4"/>
      <c r="D80" s="5" t="s">
        <v>70</v>
      </c>
      <c r="E80" s="29">
        <f>E81+E84+E93+E106+E111</f>
        <v>5301975</v>
      </c>
      <c r="F80" s="29">
        <f>F81+F84+F93+F106+F111</f>
        <v>6799328</v>
      </c>
      <c r="G80" s="29">
        <f t="shared" si="3"/>
        <v>128.24141947104616</v>
      </c>
      <c r="H80" s="29">
        <f t="shared" si="4"/>
        <v>24.107255820246486</v>
      </c>
      <c r="I80" s="69">
        <f t="shared" si="5"/>
        <v>25.93414565884794</v>
      </c>
      <c r="J80" s="13"/>
    </row>
    <row r="81" spans="1:10" s="6" customFormat="1" ht="36" customHeight="1">
      <c r="A81" s="87"/>
      <c r="B81" s="83">
        <v>75601</v>
      </c>
      <c r="C81" s="4"/>
      <c r="D81" s="5" t="s">
        <v>229</v>
      </c>
      <c r="E81" s="29">
        <f>E82+E83</f>
        <v>4508</v>
      </c>
      <c r="F81" s="29">
        <f>F82+F83</f>
        <v>4710</v>
      </c>
      <c r="G81" s="29">
        <f t="shared" si="3"/>
        <v>104.48092280390418</v>
      </c>
      <c r="H81" s="29">
        <f t="shared" si="4"/>
        <v>0.020497174965493265</v>
      </c>
      <c r="I81" s="69">
        <f t="shared" si="5"/>
        <v>0.01796498507693316</v>
      </c>
      <c r="J81" s="13"/>
    </row>
    <row r="82" spans="1:10" ht="34.5" customHeight="1">
      <c r="A82" s="87"/>
      <c r="B82" s="85"/>
      <c r="C82" s="8" t="s">
        <v>71</v>
      </c>
      <c r="D82" s="9" t="s">
        <v>230</v>
      </c>
      <c r="E82" s="33">
        <v>4500</v>
      </c>
      <c r="F82" s="35">
        <v>4700</v>
      </c>
      <c r="G82" s="29">
        <f t="shared" si="3"/>
        <v>104.44444444444446</v>
      </c>
      <c r="H82" s="29">
        <f t="shared" si="4"/>
        <v>0.02046080020956515</v>
      </c>
      <c r="I82" s="69">
        <f t="shared" si="5"/>
        <v>0.01792684285808617</v>
      </c>
      <c r="J82" s="15"/>
    </row>
    <row r="83" spans="1:10" ht="38.25" customHeight="1">
      <c r="A83" s="87"/>
      <c r="B83" s="89"/>
      <c r="C83" s="8" t="s">
        <v>72</v>
      </c>
      <c r="D83" s="9" t="s">
        <v>223</v>
      </c>
      <c r="E83" s="33">
        <v>8</v>
      </c>
      <c r="F83" s="35">
        <v>10</v>
      </c>
      <c r="G83" s="29">
        <f t="shared" si="3"/>
        <v>125</v>
      </c>
      <c r="H83" s="29">
        <f t="shared" si="4"/>
        <v>3.6374755928115826E-05</v>
      </c>
      <c r="I83" s="69">
        <f t="shared" si="5"/>
        <v>3.8142218846991854E-05</v>
      </c>
      <c r="J83" s="15"/>
    </row>
    <row r="84" spans="1:10" s="6" customFormat="1" ht="45" customHeight="1">
      <c r="A84" s="87"/>
      <c r="B84" s="83">
        <v>75615</v>
      </c>
      <c r="C84" s="4"/>
      <c r="D84" s="5" t="s">
        <v>73</v>
      </c>
      <c r="E84" s="29">
        <f>E85+E86+E87+E88+E89+E90+E91+E92</f>
        <v>1144772</v>
      </c>
      <c r="F84" s="29">
        <f>F85+F86+F87+F88+F89+F90+F91+F92</f>
        <v>1252450</v>
      </c>
      <c r="G84" s="29">
        <f t="shared" si="3"/>
        <v>109.4060651378615</v>
      </c>
      <c r="H84" s="29">
        <f t="shared" si="4"/>
        <v>5.205100261667626</v>
      </c>
      <c r="I84" s="69">
        <f t="shared" si="5"/>
        <v>4.777122199491495</v>
      </c>
      <c r="J84" s="13"/>
    </row>
    <row r="85" spans="1:10" ht="12.75">
      <c r="A85" s="87"/>
      <c r="B85" s="92"/>
      <c r="C85" s="8" t="s">
        <v>74</v>
      </c>
      <c r="D85" s="9" t="s">
        <v>75</v>
      </c>
      <c r="E85" s="33">
        <v>933000</v>
      </c>
      <c r="F85" s="35">
        <v>980000</v>
      </c>
      <c r="G85" s="29">
        <f t="shared" si="3"/>
        <v>105.03751339764203</v>
      </c>
      <c r="H85" s="29">
        <f t="shared" si="4"/>
        <v>4.242205910116508</v>
      </c>
      <c r="I85" s="69">
        <f t="shared" si="5"/>
        <v>3.737937447005201</v>
      </c>
      <c r="J85" s="15"/>
    </row>
    <row r="86" spans="1:10" ht="12.75">
      <c r="A86" s="87"/>
      <c r="B86" s="92"/>
      <c r="C86" s="8" t="s">
        <v>76</v>
      </c>
      <c r="D86" s="9" t="s">
        <v>77</v>
      </c>
      <c r="E86" s="33">
        <v>64000</v>
      </c>
      <c r="F86" s="35">
        <v>115000</v>
      </c>
      <c r="G86" s="29">
        <f t="shared" si="3"/>
        <v>179.6875</v>
      </c>
      <c r="H86" s="29">
        <f t="shared" si="4"/>
        <v>0.29099804742492663</v>
      </c>
      <c r="I86" s="69">
        <f t="shared" si="5"/>
        <v>0.43863551674040624</v>
      </c>
      <c r="J86" s="15"/>
    </row>
    <row r="87" spans="1:10" ht="12.75">
      <c r="A87" s="87"/>
      <c r="B87" s="92"/>
      <c r="C87" s="8" t="s">
        <v>78</v>
      </c>
      <c r="D87" s="9" t="s">
        <v>79</v>
      </c>
      <c r="E87" s="33">
        <v>81000</v>
      </c>
      <c r="F87" s="35">
        <v>86000</v>
      </c>
      <c r="G87" s="29">
        <f t="shared" si="3"/>
        <v>106.17283950617285</v>
      </c>
      <c r="H87" s="29">
        <f t="shared" si="4"/>
        <v>0.3682944037721727</v>
      </c>
      <c r="I87" s="69">
        <f t="shared" si="5"/>
        <v>0.3280230820841299</v>
      </c>
      <c r="J87" s="15"/>
    </row>
    <row r="88" spans="1:10" ht="12.75">
      <c r="A88" s="87"/>
      <c r="B88" s="92"/>
      <c r="C88" s="8" t="s">
        <v>80</v>
      </c>
      <c r="D88" s="9" t="s">
        <v>81</v>
      </c>
      <c r="E88" s="33">
        <v>8500</v>
      </c>
      <c r="F88" s="35">
        <v>9000</v>
      </c>
      <c r="G88" s="29">
        <f t="shared" si="3"/>
        <v>105.88235294117648</v>
      </c>
      <c r="H88" s="29">
        <f t="shared" si="4"/>
        <v>0.038648178173623066</v>
      </c>
      <c r="I88" s="69">
        <f t="shared" si="5"/>
        <v>0.03432799696229266</v>
      </c>
      <c r="J88" s="15"/>
    </row>
    <row r="89" spans="1:10" ht="25.5" customHeight="1">
      <c r="A89" s="87"/>
      <c r="B89" s="92"/>
      <c r="C89" s="8" t="s">
        <v>85</v>
      </c>
      <c r="D89" s="9" t="s">
        <v>86</v>
      </c>
      <c r="E89" s="33">
        <v>700</v>
      </c>
      <c r="F89" s="35">
        <v>800</v>
      </c>
      <c r="G89" s="29">
        <f t="shared" si="3"/>
        <v>114.28571428571428</v>
      </c>
      <c r="H89" s="29">
        <f t="shared" si="4"/>
        <v>0.003182791143710135</v>
      </c>
      <c r="I89" s="69">
        <f t="shared" si="5"/>
        <v>0.003051377507759348</v>
      </c>
      <c r="J89" s="15"/>
    </row>
    <row r="90" spans="1:10" ht="12.75">
      <c r="A90" s="87"/>
      <c r="B90" s="92"/>
      <c r="C90" s="8" t="s">
        <v>9</v>
      </c>
      <c r="D90" s="9" t="s">
        <v>87</v>
      </c>
      <c r="E90" s="33">
        <v>140</v>
      </c>
      <c r="F90" s="35">
        <v>150</v>
      </c>
      <c r="G90" s="29">
        <f t="shared" si="3"/>
        <v>107.14285714285714</v>
      </c>
      <c r="H90" s="29">
        <f t="shared" si="4"/>
        <v>0.0006365582287420269</v>
      </c>
      <c r="I90" s="69">
        <f t="shared" si="5"/>
        <v>0.0005721332827048778</v>
      </c>
      <c r="J90" s="15"/>
    </row>
    <row r="91" spans="1:10" ht="33.75">
      <c r="A91" s="87"/>
      <c r="B91" s="92"/>
      <c r="C91" s="8" t="s">
        <v>72</v>
      </c>
      <c r="D91" s="9" t="s">
        <v>223</v>
      </c>
      <c r="E91" s="33">
        <v>56000</v>
      </c>
      <c r="F91" s="35">
        <v>60000</v>
      </c>
      <c r="G91" s="29">
        <f t="shared" si="3"/>
        <v>107.14285714285714</v>
      </c>
      <c r="H91" s="29">
        <f t="shared" si="4"/>
        <v>0.2546232914968108</v>
      </c>
      <c r="I91" s="69">
        <f t="shared" si="5"/>
        <v>0.2288533130819511</v>
      </c>
      <c r="J91" s="15"/>
    </row>
    <row r="92" spans="1:10" ht="34.5" customHeight="1">
      <c r="A92" s="87"/>
      <c r="B92" s="89"/>
      <c r="C92" s="8" t="s">
        <v>182</v>
      </c>
      <c r="D92" s="9" t="s">
        <v>184</v>
      </c>
      <c r="E92" s="33">
        <v>1432</v>
      </c>
      <c r="F92" s="35">
        <v>1500</v>
      </c>
      <c r="G92" s="29">
        <f t="shared" si="3"/>
        <v>104.74860335195531</v>
      </c>
      <c r="H92" s="29">
        <f t="shared" si="4"/>
        <v>0.006511081311132733</v>
      </c>
      <c r="I92" s="69">
        <f t="shared" si="5"/>
        <v>0.0057213328270487775</v>
      </c>
      <c r="J92" s="15"/>
    </row>
    <row r="93" spans="1:10" s="6" customFormat="1" ht="56.25" customHeight="1">
      <c r="A93" s="87"/>
      <c r="B93" s="83">
        <v>75616</v>
      </c>
      <c r="C93" s="4"/>
      <c r="D93" s="5" t="s">
        <v>88</v>
      </c>
      <c r="E93" s="29">
        <f>E94+E95+E96+E97+E98+E99+E100+E102+E103+E104+E105+E101</f>
        <v>2031930</v>
      </c>
      <c r="F93" s="29">
        <f>F94+F95+F96+F97+F98+F99+F100+F102+F103+F104+F105+F101</f>
        <v>2849050</v>
      </c>
      <c r="G93" s="29">
        <f t="shared" si="3"/>
        <v>140.2139837494402</v>
      </c>
      <c r="H93" s="29">
        <f t="shared" si="4"/>
        <v>9.238869726627048</v>
      </c>
      <c r="I93" s="69">
        <f t="shared" si="5"/>
        <v>10.866908860602214</v>
      </c>
      <c r="J93" s="13"/>
    </row>
    <row r="94" spans="1:10" ht="12.75">
      <c r="A94" s="87"/>
      <c r="B94" s="85"/>
      <c r="C94" s="8" t="s">
        <v>74</v>
      </c>
      <c r="D94" s="9" t="s">
        <v>75</v>
      </c>
      <c r="E94" s="33">
        <v>580000</v>
      </c>
      <c r="F94" s="35">
        <v>620000</v>
      </c>
      <c r="G94" s="29">
        <f t="shared" si="3"/>
        <v>106.89655172413792</v>
      </c>
      <c r="H94" s="29">
        <f t="shared" si="4"/>
        <v>2.6371698047883974</v>
      </c>
      <c r="I94" s="69">
        <f t="shared" si="5"/>
        <v>2.3648175685134945</v>
      </c>
      <c r="J94" s="15"/>
    </row>
    <row r="95" spans="1:10" ht="12.75">
      <c r="A95" s="87"/>
      <c r="B95" s="85"/>
      <c r="C95" s="8" t="s">
        <v>76</v>
      </c>
      <c r="D95" s="9" t="s">
        <v>77</v>
      </c>
      <c r="E95" s="33">
        <v>1030000</v>
      </c>
      <c r="F95" s="35">
        <v>1920000</v>
      </c>
      <c r="G95" s="29">
        <f t="shared" si="3"/>
        <v>186.40776699029126</v>
      </c>
      <c r="H95" s="29">
        <f t="shared" si="4"/>
        <v>4.683249825744912</v>
      </c>
      <c r="I95" s="69">
        <f t="shared" si="5"/>
        <v>7.323306018622435</v>
      </c>
      <c r="J95" s="15"/>
    </row>
    <row r="96" spans="1:10" ht="12.75">
      <c r="A96" s="87"/>
      <c r="B96" s="85"/>
      <c r="C96" s="8" t="s">
        <v>78</v>
      </c>
      <c r="D96" s="9" t="s">
        <v>79</v>
      </c>
      <c r="E96" s="33">
        <v>10700</v>
      </c>
      <c r="F96" s="35">
        <v>12000</v>
      </c>
      <c r="G96" s="29">
        <f t="shared" si="3"/>
        <v>112.14953271028037</v>
      </c>
      <c r="H96" s="29">
        <f t="shared" si="4"/>
        <v>0.048651236053854914</v>
      </c>
      <c r="I96" s="69">
        <f t="shared" si="5"/>
        <v>0.04577066261639022</v>
      </c>
      <c r="J96" s="15"/>
    </row>
    <row r="97" spans="1:10" ht="12.75">
      <c r="A97" s="87"/>
      <c r="B97" s="85"/>
      <c r="C97" s="8" t="s">
        <v>80</v>
      </c>
      <c r="D97" s="9" t="s">
        <v>81</v>
      </c>
      <c r="E97" s="33">
        <v>55400</v>
      </c>
      <c r="F97" s="35">
        <v>60000</v>
      </c>
      <c r="G97" s="29">
        <f t="shared" si="3"/>
        <v>108.30324909747293</v>
      </c>
      <c r="H97" s="29">
        <f t="shared" si="4"/>
        <v>0.2518951848022021</v>
      </c>
      <c r="I97" s="69">
        <f t="shared" si="5"/>
        <v>0.2288533130819511</v>
      </c>
      <c r="J97" s="15"/>
    </row>
    <row r="98" spans="1:10" ht="22.5">
      <c r="A98" s="87"/>
      <c r="B98" s="85"/>
      <c r="C98" s="8" t="s">
        <v>89</v>
      </c>
      <c r="D98" s="9" t="s">
        <v>90</v>
      </c>
      <c r="E98" s="33">
        <v>142000</v>
      </c>
      <c r="F98" s="35">
        <v>12000</v>
      </c>
      <c r="G98" s="29">
        <f t="shared" si="3"/>
        <v>8.450704225352112</v>
      </c>
      <c r="H98" s="29">
        <f t="shared" si="4"/>
        <v>0.645651917724056</v>
      </c>
      <c r="I98" s="69">
        <f t="shared" si="5"/>
        <v>0.04577066261639022</v>
      </c>
      <c r="J98" s="15"/>
    </row>
    <row r="99" spans="1:10" ht="12.75">
      <c r="A99" s="87"/>
      <c r="B99" s="85"/>
      <c r="C99" s="8" t="s">
        <v>91</v>
      </c>
      <c r="D99" s="9" t="s">
        <v>92</v>
      </c>
      <c r="E99" s="33">
        <v>5000</v>
      </c>
      <c r="F99" s="35">
        <v>6000</v>
      </c>
      <c r="G99" s="29">
        <f t="shared" si="3"/>
        <v>120</v>
      </c>
      <c r="H99" s="29">
        <f t="shared" si="4"/>
        <v>0.02273422245507239</v>
      </c>
      <c r="I99" s="69">
        <f t="shared" si="5"/>
        <v>0.02288533130819511</v>
      </c>
      <c r="J99" s="15"/>
    </row>
    <row r="100" spans="1:10" ht="12.75">
      <c r="A100" s="87"/>
      <c r="B100" s="85"/>
      <c r="C100" s="8" t="s">
        <v>93</v>
      </c>
      <c r="D100" s="9" t="s">
        <v>94</v>
      </c>
      <c r="E100" s="33">
        <v>15100</v>
      </c>
      <c r="F100" s="35">
        <v>16000</v>
      </c>
      <c r="G100" s="29">
        <f t="shared" si="3"/>
        <v>105.96026490066225</v>
      </c>
      <c r="H100" s="29">
        <f t="shared" si="4"/>
        <v>0.06865735181431862</v>
      </c>
      <c r="I100" s="69">
        <f t="shared" si="5"/>
        <v>0.06102755015518695</v>
      </c>
      <c r="J100" s="15"/>
    </row>
    <row r="101" spans="1:10" ht="12.75">
      <c r="A101" s="87"/>
      <c r="B101" s="85"/>
      <c r="C101" s="8" t="s">
        <v>82</v>
      </c>
      <c r="D101" s="9" t="s">
        <v>83</v>
      </c>
      <c r="E101" s="33">
        <v>28000</v>
      </c>
      <c r="F101" s="35">
        <v>30000</v>
      </c>
      <c r="G101" s="29">
        <f t="shared" si="3"/>
        <v>107.14285714285714</v>
      </c>
      <c r="H101" s="29">
        <f t="shared" si="4"/>
        <v>0.1273116457484054</v>
      </c>
      <c r="I101" s="69">
        <f t="shared" si="5"/>
        <v>0.11442665654097554</v>
      </c>
      <c r="J101" s="15"/>
    </row>
    <row r="102" spans="1:10" ht="22.5">
      <c r="A102" s="91"/>
      <c r="B102" s="85"/>
      <c r="C102" s="8" t="s">
        <v>8</v>
      </c>
      <c r="D102" s="9" t="s">
        <v>84</v>
      </c>
      <c r="E102" s="33">
        <v>230</v>
      </c>
      <c r="F102" s="35">
        <v>250</v>
      </c>
      <c r="G102" s="29">
        <f t="shared" si="3"/>
        <v>108.69565217391303</v>
      </c>
      <c r="H102" s="29">
        <f t="shared" si="4"/>
        <v>0.00104577423293333</v>
      </c>
      <c r="I102" s="69">
        <f t="shared" si="5"/>
        <v>0.0009535554711747961</v>
      </c>
      <c r="J102" s="15"/>
    </row>
    <row r="103" spans="1:10" ht="23.25" customHeight="1">
      <c r="A103" s="91"/>
      <c r="B103" s="85"/>
      <c r="C103" s="8" t="s">
        <v>85</v>
      </c>
      <c r="D103" s="9" t="s">
        <v>86</v>
      </c>
      <c r="E103" s="33">
        <v>137000</v>
      </c>
      <c r="F103" s="35">
        <v>142000</v>
      </c>
      <c r="G103" s="29">
        <f t="shared" si="3"/>
        <v>103.64963503649636</v>
      </c>
      <c r="H103" s="29">
        <f t="shared" si="4"/>
        <v>0.6229176952689836</v>
      </c>
      <c r="I103" s="69">
        <f t="shared" si="5"/>
        <v>0.5416195076272843</v>
      </c>
      <c r="J103" s="15"/>
    </row>
    <row r="104" spans="1:10" ht="12.75">
      <c r="A104" s="91"/>
      <c r="B104" s="85"/>
      <c r="C104" s="8" t="s">
        <v>9</v>
      </c>
      <c r="D104" s="9" t="s">
        <v>10</v>
      </c>
      <c r="E104" s="33">
        <v>5500</v>
      </c>
      <c r="F104" s="35">
        <v>5800</v>
      </c>
      <c r="G104" s="29">
        <f t="shared" si="3"/>
        <v>105.45454545454544</v>
      </c>
      <c r="H104" s="29">
        <f t="shared" si="4"/>
        <v>0.02500764470057963</v>
      </c>
      <c r="I104" s="69">
        <f t="shared" si="5"/>
        <v>0.02212248693125527</v>
      </c>
      <c r="J104" s="15"/>
    </row>
    <row r="105" spans="1:10" ht="21.75" customHeight="1">
      <c r="A105" s="91"/>
      <c r="B105" s="85"/>
      <c r="C105" s="8" t="s">
        <v>72</v>
      </c>
      <c r="D105" s="9" t="s">
        <v>97</v>
      </c>
      <c r="E105" s="33">
        <v>23000</v>
      </c>
      <c r="F105" s="35">
        <v>25000</v>
      </c>
      <c r="G105" s="29">
        <f t="shared" si="3"/>
        <v>108.69565217391303</v>
      </c>
      <c r="H105" s="29">
        <f t="shared" si="4"/>
        <v>0.104577423293333</v>
      </c>
      <c r="I105" s="69">
        <f t="shared" si="5"/>
        <v>0.09535554711747962</v>
      </c>
      <c r="J105" s="15"/>
    </row>
    <row r="106" spans="1:10" s="6" customFormat="1" ht="36" customHeight="1">
      <c r="A106" s="91"/>
      <c r="B106" s="87">
        <v>75618</v>
      </c>
      <c r="C106" s="4"/>
      <c r="D106" s="5" t="s">
        <v>98</v>
      </c>
      <c r="E106" s="29">
        <f>E107+E110+E109+E108</f>
        <v>170337</v>
      </c>
      <c r="F106" s="29">
        <f>F107+F110+F109+F108</f>
        <v>182237</v>
      </c>
      <c r="G106" s="29">
        <f t="shared" si="3"/>
        <v>106.98615098305125</v>
      </c>
      <c r="H106" s="29">
        <f t="shared" si="4"/>
        <v>0.7744958500659331</v>
      </c>
      <c r="I106" s="69">
        <f t="shared" si="5"/>
        <v>0.6950923536019253</v>
      </c>
      <c r="J106" s="13"/>
    </row>
    <row r="107" spans="1:10" ht="12.75">
      <c r="A107" s="91"/>
      <c r="B107" s="87"/>
      <c r="C107" s="8" t="s">
        <v>99</v>
      </c>
      <c r="D107" s="9" t="s">
        <v>100</v>
      </c>
      <c r="E107" s="33">
        <v>31100</v>
      </c>
      <c r="F107" s="35">
        <v>33000</v>
      </c>
      <c r="G107" s="29">
        <f t="shared" si="3"/>
        <v>106.10932475884245</v>
      </c>
      <c r="H107" s="29">
        <f t="shared" si="4"/>
        <v>0.14140686367055028</v>
      </c>
      <c r="I107" s="69">
        <f t="shared" si="5"/>
        <v>0.1258693221950731</v>
      </c>
      <c r="J107" s="15"/>
    </row>
    <row r="108" spans="1:10" ht="12.75">
      <c r="A108" s="91"/>
      <c r="B108" s="87"/>
      <c r="C108" s="8" t="s">
        <v>95</v>
      </c>
      <c r="D108" s="12" t="s">
        <v>96</v>
      </c>
      <c r="E108" s="33">
        <v>40000</v>
      </c>
      <c r="F108" s="35">
        <v>50000</v>
      </c>
      <c r="G108" s="29">
        <f t="shared" si="3"/>
        <v>125</v>
      </c>
      <c r="H108" s="29">
        <f t="shared" si="4"/>
        <v>0.18187377964057913</v>
      </c>
      <c r="I108" s="69">
        <f t="shared" si="5"/>
        <v>0.19071109423495924</v>
      </c>
      <c r="J108" s="15"/>
    </row>
    <row r="109" spans="1:10" ht="27" customHeight="1">
      <c r="A109" s="91"/>
      <c r="B109" s="87"/>
      <c r="C109" s="8" t="s">
        <v>101</v>
      </c>
      <c r="D109" s="9" t="s">
        <v>102</v>
      </c>
      <c r="E109" s="33">
        <v>96237</v>
      </c>
      <c r="F109" s="35">
        <v>96237</v>
      </c>
      <c r="G109" s="29">
        <f t="shared" si="3"/>
        <v>100</v>
      </c>
      <c r="H109" s="29">
        <f t="shared" si="4"/>
        <v>0.4375746732817603</v>
      </c>
      <c r="I109" s="69">
        <f t="shared" si="5"/>
        <v>0.36706927151779545</v>
      </c>
      <c r="J109" s="15"/>
    </row>
    <row r="110" spans="1:10" ht="22.5">
      <c r="A110" s="91"/>
      <c r="B110" s="87"/>
      <c r="C110" s="8" t="s">
        <v>8</v>
      </c>
      <c r="D110" s="9" t="s">
        <v>84</v>
      </c>
      <c r="E110" s="33">
        <v>3000</v>
      </c>
      <c r="F110" s="35">
        <v>3000</v>
      </c>
      <c r="G110" s="29">
        <f t="shared" si="3"/>
        <v>100</v>
      </c>
      <c r="H110" s="29">
        <f t="shared" si="4"/>
        <v>0.013640533473043434</v>
      </c>
      <c r="I110" s="69">
        <f t="shared" si="5"/>
        <v>0.011442665654097555</v>
      </c>
      <c r="J110" s="15"/>
    </row>
    <row r="111" spans="1:10" s="6" customFormat="1" ht="34.5" customHeight="1">
      <c r="A111" s="91"/>
      <c r="B111" s="83">
        <v>75621</v>
      </c>
      <c r="C111" s="4"/>
      <c r="D111" s="5" t="s">
        <v>103</v>
      </c>
      <c r="E111" s="29">
        <f>E112+E113</f>
        <v>1950428</v>
      </c>
      <c r="F111" s="29">
        <f>F112+F113</f>
        <v>2510881</v>
      </c>
      <c r="G111" s="29">
        <f t="shared" si="3"/>
        <v>128.73487255105033</v>
      </c>
      <c r="H111" s="29">
        <f t="shared" si="4"/>
        <v>8.868292806920387</v>
      </c>
      <c r="I111" s="69">
        <f t="shared" si="5"/>
        <v>9.577057260075375</v>
      </c>
      <c r="J111" s="13"/>
    </row>
    <row r="112" spans="1:10" ht="21" customHeight="1">
      <c r="A112" s="91"/>
      <c r="B112" s="85"/>
      <c r="C112" s="8" t="s">
        <v>104</v>
      </c>
      <c r="D112" s="9" t="s">
        <v>105</v>
      </c>
      <c r="E112" s="33">
        <v>1929728</v>
      </c>
      <c r="F112" s="35">
        <v>2488881</v>
      </c>
      <c r="G112" s="29">
        <f t="shared" si="3"/>
        <v>128.9757416589281</v>
      </c>
      <c r="H112" s="29">
        <f t="shared" si="4"/>
        <v>8.774173125956388</v>
      </c>
      <c r="I112" s="69">
        <f t="shared" si="5"/>
        <v>9.493144378611992</v>
      </c>
      <c r="J112" s="15"/>
    </row>
    <row r="113" spans="1:10" ht="24" customHeight="1">
      <c r="A113" s="91"/>
      <c r="B113" s="86"/>
      <c r="C113" s="8" t="s">
        <v>106</v>
      </c>
      <c r="D113" s="9" t="s">
        <v>107</v>
      </c>
      <c r="E113" s="33">
        <v>20700</v>
      </c>
      <c r="F113" s="35">
        <v>22000</v>
      </c>
      <c r="G113" s="29">
        <f t="shared" si="3"/>
        <v>106.28019323671498</v>
      </c>
      <c r="H113" s="29">
        <f t="shared" si="4"/>
        <v>0.0941196809639997</v>
      </c>
      <c r="I113" s="69">
        <f t="shared" si="5"/>
        <v>0.08391288146338206</v>
      </c>
      <c r="J113" s="15"/>
    </row>
    <row r="114" spans="1:10" s="6" customFormat="1" ht="12.75">
      <c r="A114" s="87">
        <v>758</v>
      </c>
      <c r="B114" s="4"/>
      <c r="C114" s="4"/>
      <c r="D114" s="5" t="s">
        <v>108</v>
      </c>
      <c r="E114" s="29">
        <f>E115+E117+E119+E121</f>
        <v>10105057</v>
      </c>
      <c r="F114" s="29">
        <f>F115+F117+F119+F121</f>
        <v>10400900</v>
      </c>
      <c r="G114" s="29">
        <f t="shared" si="3"/>
        <v>102.92767274840706</v>
      </c>
      <c r="H114" s="29">
        <f t="shared" si="4"/>
        <v>45.94612275183729</v>
      </c>
      <c r="I114" s="69">
        <f t="shared" si="5"/>
        <v>39.67134040056775</v>
      </c>
      <c r="J114" s="13"/>
    </row>
    <row r="115" spans="1:10" s="6" customFormat="1" ht="21" customHeight="1">
      <c r="A115" s="87"/>
      <c r="B115" s="83">
        <v>75801</v>
      </c>
      <c r="C115" s="4"/>
      <c r="D115" s="5" t="s">
        <v>109</v>
      </c>
      <c r="E115" s="29">
        <f>E116</f>
        <v>6475984</v>
      </c>
      <c r="F115" s="29">
        <f>F116</f>
        <v>6370781</v>
      </c>
      <c r="G115" s="29">
        <f t="shared" si="3"/>
        <v>98.37549011856731</v>
      </c>
      <c r="H115" s="29">
        <f t="shared" si="4"/>
        <v>29.445292174297904</v>
      </c>
      <c r="I115" s="69">
        <f t="shared" si="5"/>
        <v>24.299572312825756</v>
      </c>
      <c r="J115" s="13"/>
    </row>
    <row r="116" spans="1:10" ht="22.5">
      <c r="A116" s="87"/>
      <c r="B116" s="86"/>
      <c r="C116" s="8">
        <v>2920</v>
      </c>
      <c r="D116" s="9" t="s">
        <v>110</v>
      </c>
      <c r="E116" s="33">
        <v>6475984</v>
      </c>
      <c r="F116" s="35">
        <v>6370781</v>
      </c>
      <c r="G116" s="29">
        <f t="shared" si="3"/>
        <v>98.37549011856731</v>
      </c>
      <c r="H116" s="29">
        <f t="shared" si="4"/>
        <v>29.445292174297904</v>
      </c>
      <c r="I116" s="69">
        <f t="shared" si="5"/>
        <v>24.299572312825756</v>
      </c>
      <c r="J116" s="15"/>
    </row>
    <row r="117" spans="1:10" s="6" customFormat="1" ht="31.5">
      <c r="A117" s="87"/>
      <c r="B117" s="83">
        <v>75807</v>
      </c>
      <c r="C117" s="4"/>
      <c r="D117" s="5" t="s">
        <v>111</v>
      </c>
      <c r="E117" s="29">
        <f>E118</f>
        <v>3581575</v>
      </c>
      <c r="F117" s="29">
        <f>F118</f>
        <v>3988511</v>
      </c>
      <c r="G117" s="29">
        <f aca="true" t="shared" si="6" ref="G117:G163">F117/E117*100</f>
        <v>111.36192876039172</v>
      </c>
      <c r="H117" s="29">
        <f t="shared" si="4"/>
        <v>16.28486455790518</v>
      </c>
      <c r="I117" s="69">
        <f t="shared" si="5"/>
        <v>15.21306594356343</v>
      </c>
      <c r="J117" s="13"/>
    </row>
    <row r="118" spans="1:10" ht="22.5">
      <c r="A118" s="87"/>
      <c r="B118" s="86"/>
      <c r="C118" s="8">
        <v>2920</v>
      </c>
      <c r="D118" s="9" t="s">
        <v>110</v>
      </c>
      <c r="E118" s="33">
        <v>3581575</v>
      </c>
      <c r="F118" s="35">
        <v>3988511</v>
      </c>
      <c r="G118" s="29">
        <f t="shared" si="6"/>
        <v>111.36192876039172</v>
      </c>
      <c r="H118" s="29">
        <f t="shared" si="4"/>
        <v>16.28486455790518</v>
      </c>
      <c r="I118" s="69">
        <f t="shared" si="5"/>
        <v>15.21306594356343</v>
      </c>
      <c r="J118" s="15"/>
    </row>
    <row r="119" spans="1:10" s="6" customFormat="1" ht="21">
      <c r="A119" s="87"/>
      <c r="B119" s="83">
        <v>75814</v>
      </c>
      <c r="C119" s="4"/>
      <c r="D119" s="5" t="s">
        <v>112</v>
      </c>
      <c r="E119" s="29">
        <f>E120</f>
        <v>3200</v>
      </c>
      <c r="F119" s="29">
        <f>F120</f>
        <v>3500</v>
      </c>
      <c r="G119" s="29">
        <f t="shared" si="6"/>
        <v>109.375</v>
      </c>
      <c r="H119" s="29">
        <f t="shared" si="4"/>
        <v>0.01454990237124633</v>
      </c>
      <c r="I119" s="69">
        <f t="shared" si="5"/>
        <v>0.013349776596447148</v>
      </c>
      <c r="J119" s="13"/>
    </row>
    <row r="120" spans="1:10" ht="12.75">
      <c r="A120" s="87"/>
      <c r="B120" s="86"/>
      <c r="C120" s="8" t="s">
        <v>48</v>
      </c>
      <c r="D120" s="9" t="s">
        <v>49</v>
      </c>
      <c r="E120" s="33">
        <v>3200</v>
      </c>
      <c r="F120" s="35">
        <v>3500</v>
      </c>
      <c r="G120" s="29">
        <f t="shared" si="6"/>
        <v>109.375</v>
      </c>
      <c r="H120" s="29">
        <f t="shared" si="4"/>
        <v>0.01454990237124633</v>
      </c>
      <c r="I120" s="69">
        <f t="shared" si="5"/>
        <v>0.013349776596447148</v>
      </c>
      <c r="J120" s="15"/>
    </row>
    <row r="121" spans="1:10" s="6" customFormat="1" ht="31.5">
      <c r="A121" s="91"/>
      <c r="B121" s="83" t="s">
        <v>113</v>
      </c>
      <c r="C121" s="4"/>
      <c r="D121" s="5" t="s">
        <v>114</v>
      </c>
      <c r="E121" s="29">
        <f>E122</f>
        <v>44298</v>
      </c>
      <c r="F121" s="29">
        <f>F122</f>
        <v>38108</v>
      </c>
      <c r="G121" s="29">
        <f t="shared" si="6"/>
        <v>86.02645717639622</v>
      </c>
      <c r="H121" s="29">
        <f t="shared" si="4"/>
        <v>0.20141611726295933</v>
      </c>
      <c r="I121" s="69">
        <f t="shared" si="5"/>
        <v>0.14535236758211656</v>
      </c>
      <c r="J121" s="13"/>
    </row>
    <row r="122" spans="1:10" ht="22.5">
      <c r="A122" s="91"/>
      <c r="B122" s="86"/>
      <c r="C122" s="8" t="s">
        <v>115</v>
      </c>
      <c r="D122" s="9" t="str">
        <f>D116</f>
        <v>Subwencje ogólne z budżetu państwa</v>
      </c>
      <c r="E122" s="33">
        <v>44298</v>
      </c>
      <c r="F122" s="35">
        <v>38108</v>
      </c>
      <c r="G122" s="29">
        <f t="shared" si="6"/>
        <v>86.02645717639622</v>
      </c>
      <c r="H122" s="29">
        <f t="shared" si="4"/>
        <v>0.20141611726295933</v>
      </c>
      <c r="I122" s="69">
        <f t="shared" si="5"/>
        <v>0.14535236758211656</v>
      </c>
      <c r="J122" s="15"/>
    </row>
    <row r="123" spans="1:10" s="6" customFormat="1" ht="26.25" customHeight="1">
      <c r="A123" s="83">
        <v>801</v>
      </c>
      <c r="B123" s="4"/>
      <c r="C123" s="4"/>
      <c r="D123" s="5" t="s">
        <v>116</v>
      </c>
      <c r="E123" s="29">
        <f>E124+E129+E133+E139+E142+E146</f>
        <v>75422.22</v>
      </c>
      <c r="F123" s="29">
        <f>F124+F129+F133+F139+F142+F146</f>
        <v>1817562.95</v>
      </c>
      <c r="G123" s="29">
        <f t="shared" si="6"/>
        <v>2409.8507707675535</v>
      </c>
      <c r="H123" s="29">
        <f t="shared" si="4"/>
        <v>0.342933105507082</v>
      </c>
      <c r="I123" s="69">
        <f t="shared" si="5"/>
        <v>6.93258838070841</v>
      </c>
      <c r="J123" s="13"/>
    </row>
    <row r="124" spans="1:10" s="6" customFormat="1" ht="15.75" customHeight="1">
      <c r="A124" s="84"/>
      <c r="B124" s="83" t="s">
        <v>117</v>
      </c>
      <c r="C124" s="4"/>
      <c r="D124" s="5" t="s">
        <v>118</v>
      </c>
      <c r="E124" s="29">
        <f>E125+E126+E127+E128</f>
        <v>8860</v>
      </c>
      <c r="F124" s="29">
        <f>F125+F126+F127+F128</f>
        <v>2400</v>
      </c>
      <c r="G124" s="29">
        <f t="shared" si="6"/>
        <v>27.088036117381492</v>
      </c>
      <c r="H124" s="29">
        <f t="shared" si="4"/>
        <v>0.040285042190388275</v>
      </c>
      <c r="I124" s="69">
        <f t="shared" si="5"/>
        <v>0.009154132523278045</v>
      </c>
      <c r="J124" s="13"/>
    </row>
    <row r="125" spans="1:10" ht="56.25">
      <c r="A125" s="84"/>
      <c r="B125" s="85"/>
      <c r="C125" s="8" t="s">
        <v>23</v>
      </c>
      <c r="D125" s="9" t="s">
        <v>232</v>
      </c>
      <c r="E125" s="33">
        <v>0</v>
      </c>
      <c r="F125" s="35">
        <v>500</v>
      </c>
      <c r="G125" s="29" t="e">
        <f t="shared" si="6"/>
        <v>#DIV/0!</v>
      </c>
      <c r="H125" s="29">
        <f t="shared" si="4"/>
        <v>0</v>
      </c>
      <c r="I125" s="69">
        <f t="shared" si="5"/>
        <v>0.0019071109423495923</v>
      </c>
      <c r="J125" s="15"/>
    </row>
    <row r="126" spans="1:10" ht="12.75">
      <c r="A126" s="84"/>
      <c r="B126" s="85"/>
      <c r="C126" s="8" t="s">
        <v>48</v>
      </c>
      <c r="D126" s="9" t="s">
        <v>49</v>
      </c>
      <c r="E126" s="33">
        <v>160</v>
      </c>
      <c r="F126" s="35">
        <v>200</v>
      </c>
      <c r="G126" s="29">
        <f t="shared" si="6"/>
        <v>125</v>
      </c>
      <c r="H126" s="29">
        <f t="shared" si="4"/>
        <v>0.0007274951185623165</v>
      </c>
      <c r="I126" s="69">
        <f t="shared" si="5"/>
        <v>0.000762844376939837</v>
      </c>
      <c r="J126" s="15"/>
    </row>
    <row r="127" spans="1:10" ht="12.75">
      <c r="A127" s="84"/>
      <c r="B127" s="85"/>
      <c r="C127" s="8" t="s">
        <v>15</v>
      </c>
      <c r="D127" s="9" t="s">
        <v>16</v>
      </c>
      <c r="E127" s="33">
        <v>2700</v>
      </c>
      <c r="F127" s="35">
        <v>1700</v>
      </c>
      <c r="G127" s="29">
        <f t="shared" si="6"/>
        <v>62.96296296296296</v>
      </c>
      <c r="H127" s="29">
        <f t="shared" si="4"/>
        <v>0.01227648012573909</v>
      </c>
      <c r="I127" s="69">
        <f t="shared" si="5"/>
        <v>0.006484177203988615</v>
      </c>
      <c r="J127" s="15"/>
    </row>
    <row r="128" spans="1:10" ht="45">
      <c r="A128" s="84"/>
      <c r="B128" s="85"/>
      <c r="C128" s="8" t="s">
        <v>119</v>
      </c>
      <c r="D128" s="9" t="s">
        <v>135</v>
      </c>
      <c r="E128" s="33">
        <v>6000</v>
      </c>
      <c r="F128" s="35">
        <v>0</v>
      </c>
      <c r="G128" s="29">
        <f t="shared" si="6"/>
        <v>0</v>
      </c>
      <c r="H128" s="29">
        <f t="shared" si="4"/>
        <v>0.027281066946086868</v>
      </c>
      <c r="I128" s="69">
        <f t="shared" si="5"/>
        <v>0</v>
      </c>
      <c r="J128" s="15"/>
    </row>
    <row r="129" spans="1:10" s="6" customFormat="1" ht="12.75">
      <c r="A129" s="84"/>
      <c r="B129" s="83">
        <v>80104</v>
      </c>
      <c r="C129" s="4"/>
      <c r="D129" s="5" t="s">
        <v>121</v>
      </c>
      <c r="E129" s="29">
        <f>E130+E131+E132</f>
        <v>3800</v>
      </c>
      <c r="F129" s="29">
        <f>F130+F131+F132</f>
        <v>3930</v>
      </c>
      <c r="G129" s="29">
        <f t="shared" si="6"/>
        <v>103.42105263157895</v>
      </c>
      <c r="H129" s="29">
        <f t="shared" si="4"/>
        <v>0.017278009065855016</v>
      </c>
      <c r="I129" s="69">
        <f t="shared" si="5"/>
        <v>0.014989892006867796</v>
      </c>
      <c r="J129" s="13"/>
    </row>
    <row r="130" spans="1:10" ht="12.75">
      <c r="A130" s="84"/>
      <c r="B130" s="85"/>
      <c r="C130" s="8" t="s">
        <v>61</v>
      </c>
      <c r="D130" s="9" t="s">
        <v>62</v>
      </c>
      <c r="E130" s="33">
        <v>3700</v>
      </c>
      <c r="F130" s="35">
        <v>3800</v>
      </c>
      <c r="G130" s="29">
        <f t="shared" si="6"/>
        <v>102.7027027027027</v>
      </c>
      <c r="H130" s="29">
        <f t="shared" si="4"/>
        <v>0.01682332461675357</v>
      </c>
      <c r="I130" s="69">
        <f t="shared" si="5"/>
        <v>0.014494043161856901</v>
      </c>
      <c r="J130" s="15"/>
    </row>
    <row r="131" spans="1:10" ht="12.75">
      <c r="A131" s="84"/>
      <c r="B131" s="85"/>
      <c r="C131" s="8" t="s">
        <v>48</v>
      </c>
      <c r="D131" s="9" t="s">
        <v>49</v>
      </c>
      <c r="E131" s="33">
        <v>40</v>
      </c>
      <c r="F131" s="35">
        <v>50</v>
      </c>
      <c r="G131" s="29">
        <f t="shared" si="6"/>
        <v>125</v>
      </c>
      <c r="H131" s="29">
        <f t="shared" si="4"/>
        <v>0.00018187377964057913</v>
      </c>
      <c r="I131" s="69">
        <f t="shared" si="5"/>
        <v>0.00019071109423495926</v>
      </c>
      <c r="J131" s="15"/>
    </row>
    <row r="132" spans="1:10" ht="12.75">
      <c r="A132" s="84"/>
      <c r="B132" s="85"/>
      <c r="C132" s="8" t="s">
        <v>15</v>
      </c>
      <c r="D132" s="9" t="s">
        <v>16</v>
      </c>
      <c r="E132" s="33">
        <v>60</v>
      </c>
      <c r="F132" s="35">
        <v>80</v>
      </c>
      <c r="G132" s="29">
        <f t="shared" si="6"/>
        <v>133.33333333333331</v>
      </c>
      <c r="H132" s="29">
        <f t="shared" si="4"/>
        <v>0.0002728106694608687</v>
      </c>
      <c r="I132" s="69">
        <f t="shared" si="5"/>
        <v>0.00030513775077593483</v>
      </c>
      <c r="J132" s="15"/>
    </row>
    <row r="133" spans="1:10" s="6" customFormat="1" ht="12.75">
      <c r="A133" s="84"/>
      <c r="B133" s="83">
        <v>80110</v>
      </c>
      <c r="C133" s="4"/>
      <c r="D133" s="5" t="s">
        <v>122</v>
      </c>
      <c r="E133" s="29">
        <f>E135+E136+E137+E138+E134</f>
        <v>2300</v>
      </c>
      <c r="F133" s="29">
        <f>F135+F136+F137+F138+F134</f>
        <v>1870</v>
      </c>
      <c r="G133" s="29">
        <f t="shared" si="6"/>
        <v>81.30434782608695</v>
      </c>
      <c r="H133" s="29">
        <f t="shared" si="4"/>
        <v>0.0104577423293333</v>
      </c>
      <c r="I133" s="69">
        <f t="shared" si="5"/>
        <v>0.007132594924387476</v>
      </c>
      <c r="J133" s="13"/>
    </row>
    <row r="134" spans="1:10" s="11" customFormat="1" ht="12.75">
      <c r="A134" s="84"/>
      <c r="B134" s="84"/>
      <c r="C134" s="8" t="s">
        <v>9</v>
      </c>
      <c r="D134" s="9" t="s">
        <v>10</v>
      </c>
      <c r="E134" s="33">
        <v>100</v>
      </c>
      <c r="F134" s="33">
        <v>50</v>
      </c>
      <c r="G134" s="29">
        <f t="shared" si="6"/>
        <v>50</v>
      </c>
      <c r="H134" s="29">
        <f aca="true" t="shared" si="7" ref="H134:H165">E134/$E$220*100</f>
        <v>0.00045468444910144783</v>
      </c>
      <c r="I134" s="69">
        <f aca="true" t="shared" si="8" ref="I134:I165">F134/$F$220*100</f>
        <v>0.00019071109423495926</v>
      </c>
      <c r="J134" s="15"/>
    </row>
    <row r="135" spans="1:10" ht="56.25">
      <c r="A135" s="84"/>
      <c r="B135" s="84"/>
      <c r="C135" s="8" t="s">
        <v>23</v>
      </c>
      <c r="D135" s="9" t="s">
        <v>232</v>
      </c>
      <c r="E135" s="33">
        <v>1500</v>
      </c>
      <c r="F135" s="35">
        <v>1000</v>
      </c>
      <c r="G135" s="29">
        <f t="shared" si="6"/>
        <v>66.66666666666666</v>
      </c>
      <c r="H135" s="29">
        <f t="shared" si="7"/>
        <v>0.006820266736521717</v>
      </c>
      <c r="I135" s="69">
        <f t="shared" si="8"/>
        <v>0.0038142218846991846</v>
      </c>
      <c r="J135" s="15"/>
    </row>
    <row r="136" spans="1:10" ht="12.75">
      <c r="A136" s="84"/>
      <c r="B136" s="85"/>
      <c r="C136" s="8" t="s">
        <v>61</v>
      </c>
      <c r="D136" s="9" t="s">
        <v>62</v>
      </c>
      <c r="E136" s="33">
        <v>200</v>
      </c>
      <c r="F136" s="35">
        <v>200</v>
      </c>
      <c r="G136" s="29">
        <f t="shared" si="6"/>
        <v>100</v>
      </c>
      <c r="H136" s="29">
        <f t="shared" si="7"/>
        <v>0.0009093688982028957</v>
      </c>
      <c r="I136" s="69">
        <f t="shared" si="8"/>
        <v>0.000762844376939837</v>
      </c>
      <c r="J136" s="15"/>
    </row>
    <row r="137" spans="1:10" ht="12.75">
      <c r="A137" s="84"/>
      <c r="B137" s="85"/>
      <c r="C137" s="8" t="s">
        <v>48</v>
      </c>
      <c r="D137" s="9" t="s">
        <v>49</v>
      </c>
      <c r="E137" s="33">
        <v>100</v>
      </c>
      <c r="F137" s="35">
        <v>120</v>
      </c>
      <c r="G137" s="29">
        <f t="shared" si="6"/>
        <v>120</v>
      </c>
      <c r="H137" s="29">
        <f t="shared" si="7"/>
        <v>0.00045468444910144783</v>
      </c>
      <c r="I137" s="69">
        <f t="shared" si="8"/>
        <v>0.0004577066261639022</v>
      </c>
      <c r="J137" s="15"/>
    </row>
    <row r="138" spans="1:10" ht="12.75">
      <c r="A138" s="84"/>
      <c r="B138" s="85"/>
      <c r="C138" s="8" t="s">
        <v>15</v>
      </c>
      <c r="D138" s="9" t="s">
        <v>16</v>
      </c>
      <c r="E138" s="33">
        <v>400</v>
      </c>
      <c r="F138" s="35">
        <v>500</v>
      </c>
      <c r="G138" s="29">
        <f t="shared" si="6"/>
        <v>125</v>
      </c>
      <c r="H138" s="29">
        <f t="shared" si="7"/>
        <v>0.0018187377964057913</v>
      </c>
      <c r="I138" s="69">
        <f t="shared" si="8"/>
        <v>0.0019071109423495923</v>
      </c>
      <c r="J138" s="15"/>
    </row>
    <row r="139" spans="1:10" s="6" customFormat="1" ht="31.5">
      <c r="A139" s="84"/>
      <c r="B139" s="83">
        <v>80114</v>
      </c>
      <c r="C139" s="4"/>
      <c r="D139" s="5" t="s">
        <v>231</v>
      </c>
      <c r="E139" s="29">
        <f>E140+E141</f>
        <v>330</v>
      </c>
      <c r="F139" s="29">
        <f>F140+F141</f>
        <v>380</v>
      </c>
      <c r="G139" s="29">
        <f t="shared" si="6"/>
        <v>115.15151515151516</v>
      </c>
      <c r="H139" s="29">
        <f t="shared" si="7"/>
        <v>0.0015004586820347777</v>
      </c>
      <c r="I139" s="69">
        <f t="shared" si="8"/>
        <v>0.0014494043161856903</v>
      </c>
      <c r="J139" s="13"/>
    </row>
    <row r="140" spans="1:10" ht="12.75">
      <c r="A140" s="84"/>
      <c r="B140" s="92"/>
      <c r="C140" s="8" t="s">
        <v>48</v>
      </c>
      <c r="D140" s="9" t="s">
        <v>49</v>
      </c>
      <c r="E140" s="33">
        <v>220</v>
      </c>
      <c r="F140" s="35">
        <v>250</v>
      </c>
      <c r="G140" s="29">
        <f t="shared" si="6"/>
        <v>113.63636363636364</v>
      </c>
      <c r="H140" s="29">
        <f t="shared" si="7"/>
        <v>0.001000305788023185</v>
      </c>
      <c r="I140" s="69">
        <f t="shared" si="8"/>
        <v>0.0009535554711747961</v>
      </c>
      <c r="J140" s="15"/>
    </row>
    <row r="141" spans="1:10" ht="12.75">
      <c r="A141" s="84"/>
      <c r="B141" s="92"/>
      <c r="C141" s="8" t="s">
        <v>15</v>
      </c>
      <c r="D141" s="9" t="s">
        <v>16</v>
      </c>
      <c r="E141" s="33">
        <v>110</v>
      </c>
      <c r="F141" s="35">
        <v>130</v>
      </c>
      <c r="G141" s="29">
        <f t="shared" si="6"/>
        <v>118.18181818181819</v>
      </c>
      <c r="H141" s="29">
        <f t="shared" si="7"/>
        <v>0.0005001528940115925</v>
      </c>
      <c r="I141" s="69">
        <f t="shared" si="8"/>
        <v>0.0004958488450108941</v>
      </c>
      <c r="J141" s="15"/>
    </row>
    <row r="142" spans="1:10" s="6" customFormat="1" ht="12.75">
      <c r="A142" s="84"/>
      <c r="B142" s="83">
        <v>80130</v>
      </c>
      <c r="C142" s="4"/>
      <c r="D142" s="5" t="s">
        <v>123</v>
      </c>
      <c r="E142" s="29">
        <f>E143+E144+E145</f>
        <v>59853.22</v>
      </c>
      <c r="F142" s="29">
        <f>F143+F144+F145</f>
        <v>1808982.95</v>
      </c>
      <c r="G142" s="29">
        <f t="shared" si="6"/>
        <v>3022.3652963031896</v>
      </c>
      <c r="H142" s="29">
        <f t="shared" si="7"/>
        <v>0.2721432836264776</v>
      </c>
      <c r="I142" s="69">
        <f t="shared" si="8"/>
        <v>6.899862356937692</v>
      </c>
      <c r="J142" s="13"/>
    </row>
    <row r="143" spans="1:10" ht="12.75">
      <c r="A143" s="84"/>
      <c r="B143" s="84"/>
      <c r="C143" s="8" t="s">
        <v>48</v>
      </c>
      <c r="D143" s="9" t="s">
        <v>49</v>
      </c>
      <c r="E143" s="33">
        <v>60</v>
      </c>
      <c r="F143" s="35">
        <v>60</v>
      </c>
      <c r="G143" s="29">
        <f t="shared" si="6"/>
        <v>100</v>
      </c>
      <c r="H143" s="29">
        <f t="shared" si="7"/>
        <v>0.0002728106694608687</v>
      </c>
      <c r="I143" s="69">
        <f t="shared" si="8"/>
        <v>0.0002288533130819511</v>
      </c>
      <c r="J143" s="15"/>
    </row>
    <row r="144" spans="1:10" ht="12.75">
      <c r="A144" s="92"/>
      <c r="B144" s="92"/>
      <c r="C144" s="8" t="s">
        <v>15</v>
      </c>
      <c r="D144" s="9" t="str">
        <f>D141</f>
        <v>Wpływy z różnych dochodów</v>
      </c>
      <c r="E144" s="33">
        <v>150</v>
      </c>
      <c r="F144" s="35">
        <v>200</v>
      </c>
      <c r="G144" s="29">
        <f t="shared" si="6"/>
        <v>133.33333333333331</v>
      </c>
      <c r="H144" s="29">
        <f t="shared" si="7"/>
        <v>0.0006820266736521718</v>
      </c>
      <c r="I144" s="69">
        <f t="shared" si="8"/>
        <v>0.000762844376939837</v>
      </c>
      <c r="J144" s="15"/>
    </row>
    <row r="145" spans="1:10" ht="58.5" customHeight="1">
      <c r="A145" s="92"/>
      <c r="B145" s="89"/>
      <c r="C145" s="8" t="s">
        <v>179</v>
      </c>
      <c r="D145" s="9" t="s">
        <v>69</v>
      </c>
      <c r="E145" s="33">
        <v>59643.22</v>
      </c>
      <c r="F145" s="35">
        <v>1808722.95</v>
      </c>
      <c r="G145" s="29">
        <f t="shared" si="6"/>
        <v>3032.5709275924405</v>
      </c>
      <c r="H145" s="29">
        <f t="shared" si="7"/>
        <v>0.2711884462833645</v>
      </c>
      <c r="I145" s="69">
        <f t="shared" si="8"/>
        <v>6.8988706592476685</v>
      </c>
      <c r="J145" s="15"/>
    </row>
    <row r="146" spans="1:10" s="6" customFormat="1" ht="12.75">
      <c r="A146" s="92"/>
      <c r="B146" s="88">
        <v>80195</v>
      </c>
      <c r="C146" s="4"/>
      <c r="D146" s="5" t="s">
        <v>18</v>
      </c>
      <c r="E146" s="29">
        <f>E147</f>
        <v>279</v>
      </c>
      <c r="F146" s="29">
        <f>F147</f>
        <v>0</v>
      </c>
      <c r="G146" s="29">
        <f t="shared" si="6"/>
        <v>0</v>
      </c>
      <c r="H146" s="29">
        <f t="shared" si="7"/>
        <v>0.0012685696129930393</v>
      </c>
      <c r="I146" s="69">
        <f t="shared" si="8"/>
        <v>0</v>
      </c>
      <c r="J146" s="13"/>
    </row>
    <row r="147" spans="1:10" ht="48" customHeight="1">
      <c r="A147" s="92"/>
      <c r="B147" s="85"/>
      <c r="C147" s="8" t="s">
        <v>119</v>
      </c>
      <c r="D147" s="9" t="s">
        <v>135</v>
      </c>
      <c r="E147" s="33">
        <v>279</v>
      </c>
      <c r="F147" s="35"/>
      <c r="G147" s="29">
        <f t="shared" si="6"/>
        <v>0</v>
      </c>
      <c r="H147" s="29">
        <f t="shared" si="7"/>
        <v>0.0012685696129930393</v>
      </c>
      <c r="I147" s="69">
        <f t="shared" si="8"/>
        <v>0</v>
      </c>
      <c r="J147" s="15"/>
    </row>
    <row r="148" spans="1:10" s="6" customFormat="1" ht="20.25" customHeight="1">
      <c r="A148" s="87">
        <v>851</v>
      </c>
      <c r="B148" s="4"/>
      <c r="C148" s="4"/>
      <c r="D148" s="5" t="s">
        <v>124</v>
      </c>
      <c r="E148" s="29">
        <f>E149</f>
        <v>168</v>
      </c>
      <c r="F148" s="29">
        <f>F149</f>
        <v>0</v>
      </c>
      <c r="G148" s="29">
        <f t="shared" si="6"/>
        <v>0</v>
      </c>
      <c r="H148" s="29">
        <f t="shared" si="7"/>
        <v>0.0007638698744904322</v>
      </c>
      <c r="I148" s="69">
        <f t="shared" si="8"/>
        <v>0</v>
      </c>
      <c r="J148" s="13"/>
    </row>
    <row r="149" spans="1:10" s="6" customFormat="1" ht="12.75">
      <c r="A149" s="91"/>
      <c r="B149" s="83" t="s">
        <v>125</v>
      </c>
      <c r="C149" s="4"/>
      <c r="D149" s="5" t="s">
        <v>126</v>
      </c>
      <c r="E149" s="29">
        <f>E150</f>
        <v>168</v>
      </c>
      <c r="F149" s="29">
        <f>F150</f>
        <v>0</v>
      </c>
      <c r="G149" s="29">
        <f t="shared" si="6"/>
        <v>0</v>
      </c>
      <c r="H149" s="29">
        <f t="shared" si="7"/>
        <v>0.0007638698744904322</v>
      </c>
      <c r="I149" s="69">
        <f t="shared" si="8"/>
        <v>0</v>
      </c>
      <c r="J149" s="13"/>
    </row>
    <row r="150" spans="1:10" ht="46.5" customHeight="1">
      <c r="A150" s="91"/>
      <c r="B150" s="86"/>
      <c r="C150" s="8" t="s">
        <v>19</v>
      </c>
      <c r="D150" s="9" t="s">
        <v>233</v>
      </c>
      <c r="E150" s="33">
        <v>168</v>
      </c>
      <c r="F150" s="35"/>
      <c r="G150" s="29">
        <f t="shared" si="6"/>
        <v>0</v>
      </c>
      <c r="H150" s="29">
        <f t="shared" si="7"/>
        <v>0.0007638698744904322</v>
      </c>
      <c r="I150" s="69">
        <f t="shared" si="8"/>
        <v>0</v>
      </c>
      <c r="J150" s="15"/>
    </row>
    <row r="151" spans="1:10" s="6" customFormat="1" ht="16.5" customHeight="1">
      <c r="A151" s="87" t="s">
        <v>224</v>
      </c>
      <c r="B151" s="4"/>
      <c r="C151" s="4"/>
      <c r="D151" s="5" t="s">
        <v>127</v>
      </c>
      <c r="E151" s="29">
        <f>E152+E155+E161+E164+E168+E170+E175+E177</f>
        <v>3416032</v>
      </c>
      <c r="F151" s="29">
        <f>F152+F155+F161+F164+F168+F170+F175+F177</f>
        <v>3355746</v>
      </c>
      <c r="G151" s="29">
        <f t="shared" si="6"/>
        <v>98.23520388567789</v>
      </c>
      <c r="H151" s="29">
        <f t="shared" si="7"/>
        <v>15.532166280329172</v>
      </c>
      <c r="I151" s="69">
        <f t="shared" si="8"/>
        <v>12.79955983269175</v>
      </c>
      <c r="J151" s="13"/>
    </row>
    <row r="152" spans="1:10" s="6" customFormat="1" ht="12.75">
      <c r="A152" s="87"/>
      <c r="B152" s="83" t="s">
        <v>128</v>
      </c>
      <c r="C152" s="4"/>
      <c r="D152" s="5" t="s">
        <v>129</v>
      </c>
      <c r="E152" s="29">
        <f>E153+E154</f>
        <v>2300</v>
      </c>
      <c r="F152" s="29">
        <f>F153+F154</f>
        <v>2370</v>
      </c>
      <c r="G152" s="29">
        <f t="shared" si="6"/>
        <v>103.04347826086956</v>
      </c>
      <c r="H152" s="29">
        <f t="shared" si="7"/>
        <v>0.0104577423293333</v>
      </c>
      <c r="I152" s="69">
        <f t="shared" si="8"/>
        <v>0.009039705866737068</v>
      </c>
      <c r="J152" s="13"/>
    </row>
    <row r="153" spans="1:10" s="11" customFormat="1" ht="12.75">
      <c r="A153" s="87"/>
      <c r="B153" s="84"/>
      <c r="C153" s="8" t="s">
        <v>48</v>
      </c>
      <c r="D153" s="9" t="s">
        <v>49</v>
      </c>
      <c r="E153" s="33">
        <v>400</v>
      </c>
      <c r="F153" s="33">
        <v>410</v>
      </c>
      <c r="G153" s="29">
        <f t="shared" si="6"/>
        <v>102.49999999999999</v>
      </c>
      <c r="H153" s="29">
        <f t="shared" si="7"/>
        <v>0.0018187377964057913</v>
      </c>
      <c r="I153" s="69">
        <f t="shared" si="8"/>
        <v>0.001563830972726666</v>
      </c>
      <c r="J153" s="15"/>
    </row>
    <row r="154" spans="1:10" s="11" customFormat="1" ht="12.75">
      <c r="A154" s="87"/>
      <c r="B154" s="84"/>
      <c r="C154" s="8" t="s">
        <v>15</v>
      </c>
      <c r="D154" s="9" t="s">
        <v>16</v>
      </c>
      <c r="E154" s="33">
        <v>1900</v>
      </c>
      <c r="F154" s="33">
        <v>1960</v>
      </c>
      <c r="G154" s="29">
        <f t="shared" si="6"/>
        <v>103.15789473684211</v>
      </c>
      <c r="H154" s="29">
        <f t="shared" si="7"/>
        <v>0.008639004532927508</v>
      </c>
      <c r="I154" s="69">
        <f t="shared" si="8"/>
        <v>0.0074758748940104034</v>
      </c>
      <c r="J154" s="15"/>
    </row>
    <row r="155" spans="1:10" s="6" customFormat="1" ht="24" customHeight="1">
      <c r="A155" s="90"/>
      <c r="B155" s="83">
        <v>85212</v>
      </c>
      <c r="C155" s="4"/>
      <c r="D155" s="5" t="s">
        <v>130</v>
      </c>
      <c r="E155" s="29">
        <f>E157+E158+E160+E156+E159</f>
        <v>2812323</v>
      </c>
      <c r="F155" s="29">
        <f>F157+F158+F160+F156+F159</f>
        <v>2978526</v>
      </c>
      <c r="G155" s="29">
        <f t="shared" si="6"/>
        <v>105.90981192416376</v>
      </c>
      <c r="H155" s="29">
        <f t="shared" si="7"/>
        <v>12.78719533950331</v>
      </c>
      <c r="I155" s="69">
        <f t="shared" si="8"/>
        <v>11.360759053345525</v>
      </c>
      <c r="J155" s="13"/>
    </row>
    <row r="156" spans="1:10" s="6" customFormat="1" ht="16.5" customHeight="1">
      <c r="A156" s="90"/>
      <c r="B156" s="84"/>
      <c r="C156" s="8" t="s">
        <v>9</v>
      </c>
      <c r="D156" s="9" t="s">
        <v>10</v>
      </c>
      <c r="E156" s="33">
        <v>185</v>
      </c>
      <c r="F156" s="33">
        <v>190</v>
      </c>
      <c r="G156" s="29">
        <f t="shared" si="6"/>
        <v>102.7027027027027</v>
      </c>
      <c r="H156" s="29">
        <f t="shared" si="7"/>
        <v>0.0008411662308376785</v>
      </c>
      <c r="I156" s="69">
        <f t="shared" si="8"/>
        <v>0.0007247021580928452</v>
      </c>
      <c r="J156" s="13"/>
    </row>
    <row r="157" spans="1:10" ht="12.75">
      <c r="A157" s="90"/>
      <c r="B157" s="85"/>
      <c r="C157" s="8" t="s">
        <v>48</v>
      </c>
      <c r="D157" s="9" t="s">
        <v>131</v>
      </c>
      <c r="E157" s="29">
        <v>5</v>
      </c>
      <c r="F157" s="35">
        <v>6</v>
      </c>
      <c r="G157" s="29">
        <f t="shared" si="6"/>
        <v>120</v>
      </c>
      <c r="H157" s="29">
        <f t="shared" si="7"/>
        <v>2.273422245507239E-05</v>
      </c>
      <c r="I157" s="69">
        <f t="shared" si="8"/>
        <v>2.288533130819511E-05</v>
      </c>
      <c r="J157" s="15"/>
    </row>
    <row r="158" spans="1:10" ht="12.75">
      <c r="A158" s="90"/>
      <c r="B158" s="85"/>
      <c r="C158" s="8" t="s">
        <v>15</v>
      </c>
      <c r="D158" s="9" t="s">
        <v>16</v>
      </c>
      <c r="E158" s="33">
        <v>8100</v>
      </c>
      <c r="F158" s="35">
        <v>8330</v>
      </c>
      <c r="G158" s="29">
        <f t="shared" si="6"/>
        <v>102.8395061728395</v>
      </c>
      <c r="H158" s="29">
        <f t="shared" si="7"/>
        <v>0.036829440377217276</v>
      </c>
      <c r="I158" s="69">
        <f t="shared" si="8"/>
        <v>0.031772468299544214</v>
      </c>
      <c r="J158" s="15"/>
    </row>
    <row r="159" spans="1:10" ht="35.25" customHeight="1">
      <c r="A159" s="90"/>
      <c r="B159" s="85"/>
      <c r="C159" s="8" t="s">
        <v>163</v>
      </c>
      <c r="D159" s="9" t="s">
        <v>168</v>
      </c>
      <c r="E159" s="33">
        <v>11000</v>
      </c>
      <c r="F159" s="35">
        <v>11000</v>
      </c>
      <c r="G159" s="29">
        <f t="shared" si="6"/>
        <v>100</v>
      </c>
      <c r="H159" s="29">
        <f t="shared" si="7"/>
        <v>0.05001528940115926</v>
      </c>
      <c r="I159" s="69">
        <f t="shared" si="8"/>
        <v>0.04195644073169103</v>
      </c>
      <c r="J159" s="15"/>
    </row>
    <row r="160" spans="1:10" ht="44.25" customHeight="1">
      <c r="A160" s="90"/>
      <c r="B160" s="85"/>
      <c r="C160" s="8">
        <v>2010</v>
      </c>
      <c r="D160" s="9" t="s">
        <v>132</v>
      </c>
      <c r="E160" s="33">
        <v>2793033</v>
      </c>
      <c r="F160" s="35">
        <v>2959000</v>
      </c>
      <c r="G160" s="29">
        <f t="shared" si="6"/>
        <v>105.94217827000254</v>
      </c>
      <c r="H160" s="29">
        <f t="shared" si="7"/>
        <v>12.69948670927164</v>
      </c>
      <c r="I160" s="69">
        <f t="shared" si="8"/>
        <v>11.286282556824888</v>
      </c>
      <c r="J160" s="15"/>
    </row>
    <row r="161" spans="1:10" s="6" customFormat="1" ht="37.5" customHeight="1">
      <c r="A161" s="90"/>
      <c r="B161" s="83">
        <v>85213</v>
      </c>
      <c r="C161" s="4"/>
      <c r="D161" s="5" t="s">
        <v>133</v>
      </c>
      <c r="E161" s="29">
        <f>E162+E163</f>
        <v>30279</v>
      </c>
      <c r="F161" s="29">
        <f>F162+F163</f>
        <v>25000</v>
      </c>
      <c r="G161" s="29">
        <f t="shared" si="6"/>
        <v>82.56547442121602</v>
      </c>
      <c r="H161" s="29">
        <f t="shared" si="7"/>
        <v>0.13767390434342738</v>
      </c>
      <c r="I161" s="69">
        <f t="shared" si="8"/>
        <v>0.09535554711747962</v>
      </c>
      <c r="J161" s="13"/>
    </row>
    <row r="162" spans="1:10" ht="33.75" customHeight="1">
      <c r="A162" s="90"/>
      <c r="B162" s="85"/>
      <c r="C162" s="8">
        <v>2010</v>
      </c>
      <c r="D162" s="9" t="s">
        <v>132</v>
      </c>
      <c r="E162" s="33">
        <v>9693</v>
      </c>
      <c r="F162" s="35">
        <v>7000</v>
      </c>
      <c r="G162" s="29">
        <f t="shared" si="6"/>
        <v>72.21706386051791</v>
      </c>
      <c r="H162" s="29">
        <f t="shared" si="7"/>
        <v>0.044072563651403336</v>
      </c>
      <c r="I162" s="69">
        <f t="shared" si="8"/>
        <v>0.026699553192894295</v>
      </c>
      <c r="J162" s="15"/>
    </row>
    <row r="163" spans="1:10" ht="37.5" customHeight="1">
      <c r="A163" s="90"/>
      <c r="B163" s="86"/>
      <c r="C163" s="8" t="s">
        <v>119</v>
      </c>
      <c r="D163" s="9" t="s">
        <v>135</v>
      </c>
      <c r="E163" s="33">
        <v>20586</v>
      </c>
      <c r="F163" s="35">
        <v>18000</v>
      </c>
      <c r="G163" s="29">
        <f t="shared" si="6"/>
        <v>87.43806470416789</v>
      </c>
      <c r="H163" s="29">
        <f t="shared" si="7"/>
        <v>0.09360134069202404</v>
      </c>
      <c r="I163" s="69">
        <f t="shared" si="8"/>
        <v>0.06865599392458532</v>
      </c>
      <c r="J163" s="15"/>
    </row>
    <row r="164" spans="1:10" s="6" customFormat="1" ht="34.5" customHeight="1">
      <c r="A164" s="90"/>
      <c r="B164" s="83">
        <v>85214</v>
      </c>
      <c r="C164" s="4"/>
      <c r="D164" s="5" t="s">
        <v>134</v>
      </c>
      <c r="E164" s="29">
        <f>E166+E165+E167</f>
        <v>61856</v>
      </c>
      <c r="F164" s="29">
        <f>F166+F165+F167</f>
        <v>25890</v>
      </c>
      <c r="G164" s="29">
        <f aca="true" t="shared" si="9" ref="G164:G207">F164/E164*100</f>
        <v>41.85527677185722</v>
      </c>
      <c r="H164" s="29">
        <f t="shared" si="7"/>
        <v>0.28124961283619154</v>
      </c>
      <c r="I164" s="69">
        <f t="shared" si="8"/>
        <v>0.09875020459486189</v>
      </c>
      <c r="J164" s="13"/>
    </row>
    <row r="165" spans="1:10" ht="12.75">
      <c r="A165" s="90"/>
      <c r="B165" s="85"/>
      <c r="C165" s="8" t="s">
        <v>15</v>
      </c>
      <c r="D165" s="9" t="s">
        <v>16</v>
      </c>
      <c r="E165" s="33">
        <v>180</v>
      </c>
      <c r="F165" s="35">
        <v>890</v>
      </c>
      <c r="G165" s="29">
        <f t="shared" si="9"/>
        <v>494.44444444444446</v>
      </c>
      <c r="H165" s="29">
        <f t="shared" si="7"/>
        <v>0.000818432008382606</v>
      </c>
      <c r="I165" s="69">
        <f t="shared" si="8"/>
        <v>0.0033946574773822745</v>
      </c>
      <c r="J165" s="15"/>
    </row>
    <row r="166" spans="1:10" ht="45">
      <c r="A166" s="90"/>
      <c r="B166" s="85"/>
      <c r="C166" s="8">
        <v>2030</v>
      </c>
      <c r="D166" s="9" t="s">
        <v>135</v>
      </c>
      <c r="E166" s="33">
        <v>56876</v>
      </c>
      <c r="F166" s="35">
        <v>25000</v>
      </c>
      <c r="G166" s="29">
        <f t="shared" si="9"/>
        <v>43.95527111611224</v>
      </c>
      <c r="H166" s="29">
        <f aca="true" t="shared" si="10" ref="H166:H195">E166/$E$220*100</f>
        <v>0.25860632727093946</v>
      </c>
      <c r="I166" s="69">
        <f aca="true" t="shared" si="11" ref="I166:I195">F166/$F$220*100</f>
        <v>0.09535554711747962</v>
      </c>
      <c r="J166" s="15"/>
    </row>
    <row r="167" spans="1:10" ht="45">
      <c r="A167" s="90"/>
      <c r="B167" s="99"/>
      <c r="C167" s="8" t="s">
        <v>183</v>
      </c>
      <c r="D167" s="9" t="s">
        <v>135</v>
      </c>
      <c r="E167" s="33">
        <v>4800</v>
      </c>
      <c r="F167" s="35">
        <v>0</v>
      </c>
      <c r="G167" s="29">
        <f t="shared" si="9"/>
        <v>0</v>
      </c>
      <c r="H167" s="29">
        <f t="shared" si="10"/>
        <v>0.021824853556869497</v>
      </c>
      <c r="I167" s="69">
        <f t="shared" si="11"/>
        <v>0</v>
      </c>
      <c r="J167" s="15"/>
    </row>
    <row r="168" spans="1:10" ht="12.75">
      <c r="A168" s="90"/>
      <c r="B168" s="19">
        <v>85216</v>
      </c>
      <c r="C168" s="4"/>
      <c r="D168" s="5" t="s">
        <v>166</v>
      </c>
      <c r="E168" s="29">
        <f>E169</f>
        <v>172425</v>
      </c>
      <c r="F168" s="29">
        <f>F169</f>
        <v>86000</v>
      </c>
      <c r="G168" s="29">
        <f t="shared" si="9"/>
        <v>49.876758010729304</v>
      </c>
      <c r="H168" s="29">
        <f t="shared" si="10"/>
        <v>0.7839896613631714</v>
      </c>
      <c r="I168" s="69">
        <f t="shared" si="11"/>
        <v>0.3280230820841299</v>
      </c>
      <c r="J168" s="15"/>
    </row>
    <row r="169" spans="1:10" ht="45">
      <c r="A169" s="90"/>
      <c r="B169" s="20"/>
      <c r="C169" s="8" t="s">
        <v>119</v>
      </c>
      <c r="D169" s="9" t="s">
        <v>137</v>
      </c>
      <c r="E169" s="33">
        <v>172425</v>
      </c>
      <c r="F169" s="35">
        <v>86000</v>
      </c>
      <c r="G169" s="29">
        <f t="shared" si="9"/>
        <v>49.876758010729304</v>
      </c>
      <c r="H169" s="29">
        <f t="shared" si="10"/>
        <v>0.7839896613631714</v>
      </c>
      <c r="I169" s="69">
        <f t="shared" si="11"/>
        <v>0.3280230820841299</v>
      </c>
      <c r="J169" s="15"/>
    </row>
    <row r="170" spans="1:10" s="6" customFormat="1" ht="21">
      <c r="A170" s="90"/>
      <c r="B170" s="83">
        <v>85219</v>
      </c>
      <c r="C170" s="4"/>
      <c r="D170" s="5" t="s">
        <v>136</v>
      </c>
      <c r="E170" s="29">
        <f>E171+E172+E173+E174</f>
        <v>121649</v>
      </c>
      <c r="F170" s="29">
        <f>F171+F172+F173+F174</f>
        <v>102760</v>
      </c>
      <c r="G170" s="29">
        <f t="shared" si="9"/>
        <v>84.47253984825194</v>
      </c>
      <c r="H170" s="29">
        <f t="shared" si="10"/>
        <v>0.5531190854874203</v>
      </c>
      <c r="I170" s="69">
        <f t="shared" si="11"/>
        <v>0.39194944087168826</v>
      </c>
      <c r="J170" s="13"/>
    </row>
    <row r="171" spans="1:10" ht="12.75">
      <c r="A171" s="90"/>
      <c r="B171" s="93"/>
      <c r="C171" s="8" t="s">
        <v>61</v>
      </c>
      <c r="D171" s="9" t="s">
        <v>62</v>
      </c>
      <c r="E171" s="33">
        <v>1050</v>
      </c>
      <c r="F171" s="35">
        <v>1060</v>
      </c>
      <c r="G171" s="29">
        <f t="shared" si="9"/>
        <v>100.95238095238095</v>
      </c>
      <c r="H171" s="29">
        <f t="shared" si="10"/>
        <v>0.004774186715565202</v>
      </c>
      <c r="I171" s="69">
        <f t="shared" si="11"/>
        <v>0.004043075197781136</v>
      </c>
      <c r="J171" s="15"/>
    </row>
    <row r="172" spans="1:10" ht="12.75">
      <c r="A172" s="90"/>
      <c r="B172" s="93"/>
      <c r="C172" s="8" t="s">
        <v>48</v>
      </c>
      <c r="D172" s="9" t="s">
        <v>49</v>
      </c>
      <c r="E172" s="33">
        <v>1500</v>
      </c>
      <c r="F172" s="35">
        <v>1500</v>
      </c>
      <c r="G172" s="29">
        <f t="shared" si="9"/>
        <v>100</v>
      </c>
      <c r="H172" s="29">
        <f t="shared" si="10"/>
        <v>0.006820266736521717</v>
      </c>
      <c r="I172" s="69">
        <f t="shared" si="11"/>
        <v>0.0057213328270487775</v>
      </c>
      <c r="J172" s="15"/>
    </row>
    <row r="173" spans="1:10" ht="12.75">
      <c r="A173" s="90"/>
      <c r="B173" s="93"/>
      <c r="C173" s="8" t="s">
        <v>15</v>
      </c>
      <c r="D173" s="9" t="s">
        <v>16</v>
      </c>
      <c r="E173" s="33">
        <v>1300</v>
      </c>
      <c r="F173" s="35">
        <v>200</v>
      </c>
      <c r="G173" s="29">
        <f t="shared" si="9"/>
        <v>15.384615384615385</v>
      </c>
      <c r="H173" s="29">
        <f t="shared" si="10"/>
        <v>0.0059108978383188215</v>
      </c>
      <c r="I173" s="69">
        <f t="shared" si="11"/>
        <v>0.000762844376939837</v>
      </c>
      <c r="J173" s="15"/>
    </row>
    <row r="174" spans="1:10" ht="36.75" customHeight="1">
      <c r="A174" s="90"/>
      <c r="B174" s="93"/>
      <c r="C174" s="8">
        <v>2030</v>
      </c>
      <c r="D174" s="9" t="s">
        <v>137</v>
      </c>
      <c r="E174" s="33">
        <v>117799</v>
      </c>
      <c r="F174" s="35">
        <v>100000</v>
      </c>
      <c r="G174" s="29">
        <f t="shared" si="9"/>
        <v>84.8903640947716</v>
      </c>
      <c r="H174" s="29">
        <f t="shared" si="10"/>
        <v>0.5356137341970145</v>
      </c>
      <c r="I174" s="69">
        <f t="shared" si="11"/>
        <v>0.3814221884699185</v>
      </c>
      <c r="J174" s="15"/>
    </row>
    <row r="175" spans="1:10" s="6" customFormat="1" ht="27" customHeight="1">
      <c r="A175" s="90"/>
      <c r="B175" s="83">
        <v>85228</v>
      </c>
      <c r="C175" s="4"/>
      <c r="D175" s="5" t="s">
        <v>138</v>
      </c>
      <c r="E175" s="29">
        <f>E176</f>
        <v>30200</v>
      </c>
      <c r="F175" s="29">
        <f>F176</f>
        <v>31200</v>
      </c>
      <c r="G175" s="29">
        <f t="shared" si="9"/>
        <v>103.31125827814569</v>
      </c>
      <c r="H175" s="29">
        <f t="shared" si="10"/>
        <v>0.13731470362863724</v>
      </c>
      <c r="I175" s="69">
        <f t="shared" si="11"/>
        <v>0.11900372280261456</v>
      </c>
      <c r="J175" s="13"/>
    </row>
    <row r="176" spans="1:10" ht="12.75">
      <c r="A176" s="90"/>
      <c r="B176" s="86"/>
      <c r="C176" s="8" t="s">
        <v>61</v>
      </c>
      <c r="D176" s="9" t="s">
        <v>62</v>
      </c>
      <c r="E176" s="33">
        <v>30200</v>
      </c>
      <c r="F176" s="35">
        <v>31200</v>
      </c>
      <c r="G176" s="29">
        <f t="shared" si="9"/>
        <v>103.31125827814569</v>
      </c>
      <c r="H176" s="29">
        <f t="shared" si="10"/>
        <v>0.13731470362863724</v>
      </c>
      <c r="I176" s="69">
        <f t="shared" si="11"/>
        <v>0.11900372280261456</v>
      </c>
      <c r="J176" s="15"/>
    </row>
    <row r="177" spans="1:10" s="6" customFormat="1" ht="12.75">
      <c r="A177" s="90"/>
      <c r="B177" s="83">
        <v>85295</v>
      </c>
      <c r="C177" s="4"/>
      <c r="D177" s="5" t="s">
        <v>18</v>
      </c>
      <c r="E177" s="29">
        <f>E178</f>
        <v>185000</v>
      </c>
      <c r="F177" s="29">
        <f>F178</f>
        <v>104000</v>
      </c>
      <c r="G177" s="29">
        <f t="shared" si="9"/>
        <v>56.21621621621622</v>
      </c>
      <c r="H177" s="29">
        <f t="shared" si="10"/>
        <v>0.8411662308376785</v>
      </c>
      <c r="I177" s="69">
        <f t="shared" si="11"/>
        <v>0.39667907600871527</v>
      </c>
      <c r="J177" s="13"/>
    </row>
    <row r="178" spans="1:10" ht="33.75" customHeight="1">
      <c r="A178" s="90"/>
      <c r="B178" s="86"/>
      <c r="C178" s="8">
        <v>2030</v>
      </c>
      <c r="D178" s="9" t="s">
        <v>120</v>
      </c>
      <c r="E178" s="33">
        <v>185000</v>
      </c>
      <c r="F178" s="35">
        <v>104000</v>
      </c>
      <c r="G178" s="29">
        <f t="shared" si="9"/>
        <v>56.21621621621622</v>
      </c>
      <c r="H178" s="29">
        <f t="shared" si="10"/>
        <v>0.8411662308376785</v>
      </c>
      <c r="I178" s="69">
        <f t="shared" si="11"/>
        <v>0.39667907600871527</v>
      </c>
      <c r="J178" s="15"/>
    </row>
    <row r="179" spans="1:10" s="6" customFormat="1" ht="33.75" customHeight="1">
      <c r="A179" s="94" t="s">
        <v>139</v>
      </c>
      <c r="B179" s="4"/>
      <c r="C179" s="4"/>
      <c r="D179" s="25" t="s">
        <v>140</v>
      </c>
      <c r="E179" s="29">
        <f>E180</f>
        <v>112485</v>
      </c>
      <c r="F179" s="29">
        <f>F180</f>
        <v>114475</v>
      </c>
      <c r="G179" s="29">
        <f t="shared" si="9"/>
        <v>101.76912477219184</v>
      </c>
      <c r="H179" s="29">
        <f t="shared" si="10"/>
        <v>0.5114518025717636</v>
      </c>
      <c r="I179" s="69">
        <f t="shared" si="11"/>
        <v>0.4366330502509392</v>
      </c>
      <c r="J179" s="13"/>
    </row>
    <row r="180" spans="1:10" ht="12.75">
      <c r="A180" s="95"/>
      <c r="B180" s="97" t="s">
        <v>141</v>
      </c>
      <c r="C180" s="8"/>
      <c r="D180" s="25" t="s">
        <v>18</v>
      </c>
      <c r="E180" s="33">
        <f>E181+E183+E182</f>
        <v>112485</v>
      </c>
      <c r="F180" s="33">
        <f>F181+F183+F182</f>
        <v>114475</v>
      </c>
      <c r="G180" s="29">
        <f t="shared" si="9"/>
        <v>101.76912477219184</v>
      </c>
      <c r="H180" s="29">
        <f t="shared" si="10"/>
        <v>0.5114518025717636</v>
      </c>
      <c r="I180" s="69">
        <f t="shared" si="11"/>
        <v>0.4366330502509392</v>
      </c>
      <c r="J180" s="15"/>
    </row>
    <row r="181" spans="1:10" ht="12.75">
      <c r="A181" s="95"/>
      <c r="B181" s="98"/>
      <c r="C181" s="8" t="s">
        <v>48</v>
      </c>
      <c r="D181" s="9" t="s">
        <v>49</v>
      </c>
      <c r="E181" s="33">
        <v>600</v>
      </c>
      <c r="F181" s="33">
        <v>700</v>
      </c>
      <c r="G181" s="29">
        <f t="shared" si="9"/>
        <v>116.66666666666667</v>
      </c>
      <c r="H181" s="29">
        <f t="shared" si="10"/>
        <v>0.002728106694608687</v>
      </c>
      <c r="I181" s="69">
        <f t="shared" si="11"/>
        <v>0.0026699553192894294</v>
      </c>
      <c r="J181" s="15"/>
    </row>
    <row r="182" spans="1:10" ht="36.75" customHeight="1">
      <c r="A182" s="95"/>
      <c r="B182" s="98"/>
      <c r="C182" s="8" t="s">
        <v>169</v>
      </c>
      <c r="D182" s="9" t="s">
        <v>142</v>
      </c>
      <c r="E182" s="33">
        <v>106259</v>
      </c>
      <c r="F182" s="33">
        <v>113775</v>
      </c>
      <c r="G182" s="29">
        <f t="shared" si="9"/>
        <v>107.07328320424622</v>
      </c>
      <c r="H182" s="29">
        <f t="shared" si="10"/>
        <v>0.4831431487707074</v>
      </c>
      <c r="I182" s="69">
        <f t="shared" si="11"/>
        <v>0.43396309493164975</v>
      </c>
      <c r="J182" s="15"/>
    </row>
    <row r="183" spans="1:10" ht="35.25" customHeight="1">
      <c r="A183" s="96"/>
      <c r="B183" s="85"/>
      <c r="C183" s="8" t="s">
        <v>143</v>
      </c>
      <c r="D183" s="9" t="s">
        <v>142</v>
      </c>
      <c r="E183" s="33">
        <v>5626</v>
      </c>
      <c r="F183" s="35">
        <v>0</v>
      </c>
      <c r="G183" s="29">
        <f t="shared" si="9"/>
        <v>0</v>
      </c>
      <c r="H183" s="29">
        <f t="shared" si="10"/>
        <v>0.025580547106447454</v>
      </c>
      <c r="I183" s="69">
        <f t="shared" si="11"/>
        <v>0</v>
      </c>
      <c r="J183" s="15"/>
    </row>
    <row r="184" spans="1:10" s="6" customFormat="1" ht="23.25" customHeight="1">
      <c r="A184" s="87">
        <v>854</v>
      </c>
      <c r="B184" s="4"/>
      <c r="C184" s="4"/>
      <c r="D184" s="5" t="s">
        <v>144</v>
      </c>
      <c r="E184" s="29">
        <f>E185</f>
        <v>171059</v>
      </c>
      <c r="F184" s="29">
        <f>F185</f>
        <v>0</v>
      </c>
      <c r="G184" s="29">
        <f t="shared" si="9"/>
        <v>0</v>
      </c>
      <c r="H184" s="29">
        <f t="shared" si="10"/>
        <v>0.7777786717884456</v>
      </c>
      <c r="I184" s="69">
        <f t="shared" si="11"/>
        <v>0</v>
      </c>
      <c r="J184" s="13"/>
    </row>
    <row r="185" spans="1:10" s="6" customFormat="1" ht="23.25" customHeight="1">
      <c r="A185" s="87"/>
      <c r="B185" s="83">
        <v>85415</v>
      </c>
      <c r="C185" s="4"/>
      <c r="D185" s="5" t="s">
        <v>145</v>
      </c>
      <c r="E185" s="29">
        <f>E186</f>
        <v>171059</v>
      </c>
      <c r="F185" s="29">
        <f>F186</f>
        <v>0</v>
      </c>
      <c r="G185" s="29">
        <f t="shared" si="9"/>
        <v>0</v>
      </c>
      <c r="H185" s="29">
        <f t="shared" si="10"/>
        <v>0.7777786717884456</v>
      </c>
      <c r="I185" s="69">
        <f t="shared" si="11"/>
        <v>0</v>
      </c>
      <c r="J185" s="13"/>
    </row>
    <row r="186" spans="1:10" ht="38.25" customHeight="1">
      <c r="A186" s="87"/>
      <c r="B186" s="85"/>
      <c r="C186" s="8">
        <v>2030</v>
      </c>
      <c r="D186" s="9" t="s">
        <v>137</v>
      </c>
      <c r="E186" s="33">
        <v>171059</v>
      </c>
      <c r="F186" s="35">
        <v>0</v>
      </c>
      <c r="G186" s="29">
        <f t="shared" si="9"/>
        <v>0</v>
      </c>
      <c r="H186" s="29">
        <f t="shared" si="10"/>
        <v>0.7777786717884456</v>
      </c>
      <c r="I186" s="69">
        <f t="shared" si="11"/>
        <v>0</v>
      </c>
      <c r="J186" s="15"/>
    </row>
    <row r="187" spans="1:10" s="6" customFormat="1" ht="47.25" customHeight="1">
      <c r="A187" s="83">
        <v>900</v>
      </c>
      <c r="B187" s="4"/>
      <c r="C187" s="4"/>
      <c r="D187" s="5" t="s">
        <v>146</v>
      </c>
      <c r="E187" s="29">
        <f>E188+E201+E195+E199+E197</f>
        <v>124710</v>
      </c>
      <c r="F187" s="29">
        <f>F188+F201+F195+F199+F197</f>
        <v>1851845.89</v>
      </c>
      <c r="G187" s="29">
        <f t="shared" si="9"/>
        <v>1484.9217304145616</v>
      </c>
      <c r="H187" s="29">
        <f t="shared" si="10"/>
        <v>0.5670369764744155</v>
      </c>
      <c r="I187" s="69">
        <f t="shared" si="11"/>
        <v>7.06335112072824</v>
      </c>
      <c r="J187" s="13"/>
    </row>
    <row r="188" spans="1:10" s="6" customFormat="1" ht="25.5" customHeight="1">
      <c r="A188" s="84"/>
      <c r="B188" s="83">
        <v>90001</v>
      </c>
      <c r="C188" s="4"/>
      <c r="D188" s="5" t="s">
        <v>147</v>
      </c>
      <c r="E188" s="29">
        <f>E191+E192+E189+E193+E190</f>
        <v>77600</v>
      </c>
      <c r="F188" s="29">
        <f>F191+F192+F189+F193+F190</f>
        <v>1802030.89</v>
      </c>
      <c r="G188" s="29">
        <f t="shared" si="9"/>
        <v>2322.204755154639</v>
      </c>
      <c r="H188" s="29">
        <f t="shared" si="10"/>
        <v>0.3528351325027235</v>
      </c>
      <c r="I188" s="69">
        <f t="shared" si="11"/>
        <v>6.8733456575419485</v>
      </c>
      <c r="J188" s="13"/>
    </row>
    <row r="189" spans="1:10" s="11" customFormat="1" ht="12.75">
      <c r="A189" s="84"/>
      <c r="B189" s="84"/>
      <c r="C189" s="8" t="s">
        <v>61</v>
      </c>
      <c r="D189" s="9" t="s">
        <v>62</v>
      </c>
      <c r="E189" s="33">
        <v>11000</v>
      </c>
      <c r="F189" s="33">
        <v>12000</v>
      </c>
      <c r="G189" s="29">
        <f t="shared" si="9"/>
        <v>109.09090909090908</v>
      </c>
      <c r="H189" s="29">
        <f t="shared" si="10"/>
        <v>0.05001528940115926</v>
      </c>
      <c r="I189" s="69">
        <f t="shared" si="11"/>
        <v>0.04577066261639022</v>
      </c>
      <c r="J189" s="15"/>
    </row>
    <row r="190" spans="1:10" s="11" customFormat="1" ht="21" customHeight="1">
      <c r="A190" s="84"/>
      <c r="B190" s="84"/>
      <c r="C190" s="8" t="s">
        <v>13</v>
      </c>
      <c r="D190" s="9" t="s">
        <v>14</v>
      </c>
      <c r="E190" s="33">
        <v>8000</v>
      </c>
      <c r="F190" s="33">
        <v>0</v>
      </c>
      <c r="G190" s="29">
        <f t="shared" si="9"/>
        <v>0</v>
      </c>
      <c r="H190" s="29">
        <f t="shared" si="10"/>
        <v>0.03637475592811583</v>
      </c>
      <c r="I190" s="69">
        <f t="shared" si="11"/>
        <v>0</v>
      </c>
      <c r="J190" s="15"/>
    </row>
    <row r="191" spans="1:10" ht="15" customHeight="1">
      <c r="A191" s="84"/>
      <c r="B191" s="85"/>
      <c r="C191" s="8" t="s">
        <v>15</v>
      </c>
      <c r="D191" s="9" t="s">
        <v>16</v>
      </c>
      <c r="E191" s="33">
        <v>16000</v>
      </c>
      <c r="F191" s="35">
        <v>0</v>
      </c>
      <c r="G191" s="29">
        <f t="shared" si="9"/>
        <v>0</v>
      </c>
      <c r="H191" s="29">
        <f t="shared" si="10"/>
        <v>0.07274951185623166</v>
      </c>
      <c r="I191" s="69">
        <f t="shared" si="11"/>
        <v>0</v>
      </c>
      <c r="J191" s="15"/>
    </row>
    <row r="192" spans="1:10" ht="47.25" customHeight="1">
      <c r="A192" s="84"/>
      <c r="B192" s="85"/>
      <c r="C192" s="8" t="s">
        <v>31</v>
      </c>
      <c r="D192" s="9" t="s">
        <v>150</v>
      </c>
      <c r="E192" s="33">
        <v>0</v>
      </c>
      <c r="F192" s="35">
        <v>402800</v>
      </c>
      <c r="G192" s="29" t="e">
        <f t="shared" si="9"/>
        <v>#DIV/0!</v>
      </c>
      <c r="H192" s="29">
        <f t="shared" si="10"/>
        <v>0</v>
      </c>
      <c r="I192" s="69">
        <f t="shared" si="11"/>
        <v>1.5363685751568317</v>
      </c>
      <c r="J192" s="15"/>
    </row>
    <row r="193" spans="1:10" ht="44.25" customHeight="1">
      <c r="A193" s="84"/>
      <c r="B193" s="89"/>
      <c r="C193" s="8" t="s">
        <v>179</v>
      </c>
      <c r="D193" s="9" t="s">
        <v>150</v>
      </c>
      <c r="E193" s="33">
        <v>42600</v>
      </c>
      <c r="F193" s="35">
        <v>1387230.89</v>
      </c>
      <c r="G193" s="29">
        <f t="shared" si="9"/>
        <v>3256.4105399061027</v>
      </c>
      <c r="H193" s="29">
        <f t="shared" si="10"/>
        <v>0.19369557531721676</v>
      </c>
      <c r="I193" s="69">
        <f t="shared" si="11"/>
        <v>5.291206419768727</v>
      </c>
      <c r="J193" s="15"/>
    </row>
    <row r="194" spans="1:10" ht="11.25" customHeight="1">
      <c r="A194" s="84"/>
      <c r="B194" s="58"/>
      <c r="C194" s="8"/>
      <c r="D194" s="9" t="s">
        <v>211</v>
      </c>
      <c r="E194" s="34">
        <v>42600</v>
      </c>
      <c r="F194" s="39">
        <v>1387230.89</v>
      </c>
      <c r="G194" s="29">
        <f t="shared" si="9"/>
        <v>3256.4105399061027</v>
      </c>
      <c r="H194" s="29">
        <f t="shared" si="10"/>
        <v>0.19369557531721676</v>
      </c>
      <c r="I194" s="69">
        <f t="shared" si="11"/>
        <v>5.291206419768727</v>
      </c>
      <c r="J194" s="15"/>
    </row>
    <row r="195" spans="1:10" s="6" customFormat="1" ht="21">
      <c r="A195" s="84"/>
      <c r="B195" s="83" t="s">
        <v>151</v>
      </c>
      <c r="C195" s="4"/>
      <c r="D195" s="5" t="s">
        <v>152</v>
      </c>
      <c r="E195" s="29">
        <f>E196</f>
        <v>10</v>
      </c>
      <c r="F195" s="29">
        <f>F196</f>
        <v>15</v>
      </c>
      <c r="G195" s="29">
        <f t="shared" si="9"/>
        <v>150</v>
      </c>
      <c r="H195" s="29">
        <f t="shared" si="10"/>
        <v>4.546844491014478E-05</v>
      </c>
      <c r="I195" s="69">
        <f t="shared" si="11"/>
        <v>5.7213328270487774E-05</v>
      </c>
      <c r="J195" s="13"/>
    </row>
    <row r="196" spans="1:10" ht="15.75" customHeight="1">
      <c r="A196" s="84"/>
      <c r="B196" s="86"/>
      <c r="C196" s="8" t="s">
        <v>15</v>
      </c>
      <c r="D196" s="9" t="s">
        <v>16</v>
      </c>
      <c r="E196" s="33">
        <v>10</v>
      </c>
      <c r="F196" s="35">
        <v>15</v>
      </c>
      <c r="G196" s="29">
        <f t="shared" si="9"/>
        <v>150</v>
      </c>
      <c r="H196" s="29">
        <f aca="true" t="shared" si="12" ref="H196:H223">E196/$E$220*100</f>
        <v>4.546844491014478E-05</v>
      </c>
      <c r="I196" s="69">
        <f aca="true" t="shared" si="13" ref="I196:I295">F196/$F$220*100</f>
        <v>5.7213328270487774E-05</v>
      </c>
      <c r="J196" s="15"/>
    </row>
    <row r="197" spans="1:10" ht="45.75" customHeight="1">
      <c r="A197" s="84"/>
      <c r="B197" s="19">
        <v>90019</v>
      </c>
      <c r="C197" s="4"/>
      <c r="D197" s="5" t="s">
        <v>191</v>
      </c>
      <c r="E197" s="29">
        <f>E198</f>
        <v>23400</v>
      </c>
      <c r="F197" s="29">
        <f>F198</f>
        <v>25000</v>
      </c>
      <c r="G197" s="29">
        <f t="shared" si="9"/>
        <v>106.83760683760684</v>
      </c>
      <c r="H197" s="29">
        <f t="shared" si="12"/>
        <v>0.10639616108973877</v>
      </c>
      <c r="I197" s="69">
        <f t="shared" si="13"/>
        <v>0.09535554711747962</v>
      </c>
      <c r="J197" s="15"/>
    </row>
    <row r="198" spans="1:10" ht="12.75">
      <c r="A198" s="84"/>
      <c r="B198" s="20"/>
      <c r="C198" s="8" t="s">
        <v>9</v>
      </c>
      <c r="D198" s="9" t="s">
        <v>10</v>
      </c>
      <c r="E198" s="33">
        <v>23400</v>
      </c>
      <c r="F198" s="35">
        <v>25000</v>
      </c>
      <c r="G198" s="29">
        <f t="shared" si="9"/>
        <v>106.83760683760684</v>
      </c>
      <c r="H198" s="29">
        <f t="shared" si="12"/>
        <v>0.10639616108973877</v>
      </c>
      <c r="I198" s="69">
        <f t="shared" si="13"/>
        <v>0.09535554711747962</v>
      </c>
      <c r="J198" s="15"/>
    </row>
    <row r="199" spans="1:9" s="13" customFormat="1" ht="32.25" customHeight="1">
      <c r="A199" s="84"/>
      <c r="B199" s="88">
        <v>90020</v>
      </c>
      <c r="C199" s="4"/>
      <c r="D199" s="5" t="s">
        <v>192</v>
      </c>
      <c r="E199" s="29">
        <f>E200</f>
        <v>1200</v>
      </c>
      <c r="F199" s="29">
        <f>F200</f>
        <v>1300</v>
      </c>
      <c r="G199" s="29">
        <f t="shared" si="9"/>
        <v>108.33333333333333</v>
      </c>
      <c r="H199" s="29">
        <f t="shared" si="12"/>
        <v>0.005456213389217374</v>
      </c>
      <c r="I199" s="69">
        <f t="shared" si="13"/>
        <v>0.004958488450108941</v>
      </c>
    </row>
    <row r="200" spans="1:9" s="15" customFormat="1" ht="11.25">
      <c r="A200" s="84"/>
      <c r="B200" s="89"/>
      <c r="C200" s="8" t="s">
        <v>15</v>
      </c>
      <c r="D200" s="9" t="s">
        <v>16</v>
      </c>
      <c r="E200" s="33">
        <v>1200</v>
      </c>
      <c r="F200" s="35">
        <v>1300</v>
      </c>
      <c r="G200" s="29">
        <f t="shared" si="9"/>
        <v>108.33333333333333</v>
      </c>
      <c r="H200" s="29">
        <f t="shared" si="12"/>
        <v>0.005456213389217374</v>
      </c>
      <c r="I200" s="69">
        <f t="shared" si="13"/>
        <v>0.004958488450108941</v>
      </c>
    </row>
    <row r="201" spans="1:10" s="6" customFormat="1" ht="12.75">
      <c r="A201" s="84"/>
      <c r="B201" s="83">
        <v>90095</v>
      </c>
      <c r="C201" s="4"/>
      <c r="D201" s="5" t="s">
        <v>18</v>
      </c>
      <c r="E201" s="29">
        <f>E202</f>
        <v>22500</v>
      </c>
      <c r="F201" s="29">
        <f>F202</f>
        <v>23500</v>
      </c>
      <c r="G201" s="29">
        <f t="shared" si="9"/>
        <v>104.44444444444446</v>
      </c>
      <c r="H201" s="29">
        <f t="shared" si="12"/>
        <v>0.10230400104782576</v>
      </c>
      <c r="I201" s="69">
        <f t="shared" si="13"/>
        <v>0.08963421429043085</v>
      </c>
      <c r="J201" s="13"/>
    </row>
    <row r="202" spans="1:10" ht="12.75">
      <c r="A202" s="84"/>
      <c r="B202" s="85"/>
      <c r="C202" s="8" t="s">
        <v>61</v>
      </c>
      <c r="D202" s="9" t="s">
        <v>62</v>
      </c>
      <c r="E202" s="33">
        <v>22500</v>
      </c>
      <c r="F202" s="35">
        <v>23500</v>
      </c>
      <c r="G202" s="29">
        <f t="shared" si="9"/>
        <v>104.44444444444446</v>
      </c>
      <c r="H202" s="29">
        <f t="shared" si="12"/>
        <v>0.10230400104782576</v>
      </c>
      <c r="I202" s="69">
        <f t="shared" si="13"/>
        <v>0.08963421429043085</v>
      </c>
      <c r="J202" s="15"/>
    </row>
    <row r="203" spans="1:10" s="6" customFormat="1" ht="39" customHeight="1">
      <c r="A203" s="83">
        <v>921</v>
      </c>
      <c r="B203" s="4"/>
      <c r="C203" s="4"/>
      <c r="D203" s="5" t="s">
        <v>153</v>
      </c>
      <c r="E203" s="29">
        <f>E204+E206</f>
        <v>9216</v>
      </c>
      <c r="F203" s="29">
        <f>F204+F206</f>
        <v>9250</v>
      </c>
      <c r="G203" s="29">
        <f t="shared" si="9"/>
        <v>100.36892361111111</v>
      </c>
      <c r="H203" s="29">
        <f t="shared" si="12"/>
        <v>0.04190371882918943</v>
      </c>
      <c r="I203" s="69">
        <f t="shared" si="13"/>
        <v>0.035281552433467464</v>
      </c>
      <c r="J203" s="13"/>
    </row>
    <row r="204" spans="1:10" ht="22.5">
      <c r="A204" s="84"/>
      <c r="B204" s="87">
        <v>92109</v>
      </c>
      <c r="C204" s="8"/>
      <c r="D204" s="9" t="s">
        <v>154</v>
      </c>
      <c r="E204" s="33">
        <f>E205</f>
        <v>5000</v>
      </c>
      <c r="F204" s="33">
        <f>F205</f>
        <v>5000</v>
      </c>
      <c r="G204" s="29">
        <f t="shared" si="9"/>
        <v>100</v>
      </c>
      <c r="H204" s="29">
        <f t="shared" si="12"/>
        <v>0.02273422245507239</v>
      </c>
      <c r="I204" s="69">
        <f t="shared" si="13"/>
        <v>0.019071109423495925</v>
      </c>
      <c r="J204" s="15"/>
    </row>
    <row r="205" spans="1:10" ht="45">
      <c r="A205" s="84"/>
      <c r="B205" s="87"/>
      <c r="C205" s="8" t="s">
        <v>155</v>
      </c>
      <c r="D205" s="9" t="s">
        <v>149</v>
      </c>
      <c r="E205" s="33">
        <v>5000</v>
      </c>
      <c r="F205" s="35">
        <v>5000</v>
      </c>
      <c r="G205" s="29">
        <f t="shared" si="9"/>
        <v>100</v>
      </c>
      <c r="H205" s="29">
        <f t="shared" si="12"/>
        <v>0.02273422245507239</v>
      </c>
      <c r="I205" s="69">
        <f t="shared" si="13"/>
        <v>0.019071109423495925</v>
      </c>
      <c r="J205" s="15"/>
    </row>
    <row r="206" spans="1:10" ht="12.75">
      <c r="A206" s="85"/>
      <c r="B206" s="4" t="s">
        <v>156</v>
      </c>
      <c r="C206" s="8"/>
      <c r="D206" s="9" t="s">
        <v>165</v>
      </c>
      <c r="E206" s="41">
        <f>E207</f>
        <v>4216</v>
      </c>
      <c r="F206" s="41">
        <f>F207</f>
        <v>4250</v>
      </c>
      <c r="G206" s="29">
        <f t="shared" si="9"/>
        <v>100.80645161290323</v>
      </c>
      <c r="H206" s="29">
        <f t="shared" si="12"/>
        <v>0.01916949637411704</v>
      </c>
      <c r="I206" s="69">
        <f t="shared" si="13"/>
        <v>0.016210443009971535</v>
      </c>
      <c r="J206" s="15"/>
    </row>
    <row r="207" spans="1:10" ht="45">
      <c r="A207" s="85"/>
      <c r="B207" s="4"/>
      <c r="C207" s="8" t="s">
        <v>155</v>
      </c>
      <c r="D207" s="9" t="s">
        <v>149</v>
      </c>
      <c r="E207" s="33">
        <v>4216</v>
      </c>
      <c r="F207" s="31">
        <v>4250</v>
      </c>
      <c r="G207" s="29">
        <f t="shared" si="9"/>
        <v>100.80645161290323</v>
      </c>
      <c r="H207" s="29">
        <f t="shared" si="12"/>
        <v>0.01916949637411704</v>
      </c>
      <c r="I207" s="69">
        <f t="shared" si="13"/>
        <v>0.016210443009971535</v>
      </c>
      <c r="J207" s="15"/>
    </row>
    <row r="208" spans="1:10" s="6" customFormat="1" ht="20.25" customHeight="1">
      <c r="A208" s="83" t="s">
        <v>157</v>
      </c>
      <c r="B208" s="4"/>
      <c r="C208" s="4"/>
      <c r="D208" s="5" t="s">
        <v>235</v>
      </c>
      <c r="E208" s="29">
        <f>E209+E216</f>
        <v>355481.76</v>
      </c>
      <c r="F208" s="29">
        <f>F209+F216</f>
        <v>726598.11</v>
      </c>
      <c r="G208" s="29">
        <f aca="true" t="shared" si="14" ref="G208:G223">F208/E208*100</f>
        <v>204.39814127172093</v>
      </c>
      <c r="H208" s="29">
        <f t="shared" si="12"/>
        <v>1.6163202821121307</v>
      </c>
      <c r="I208" s="69">
        <f t="shared" si="13"/>
        <v>2.7714064125430657</v>
      </c>
      <c r="J208" s="13"/>
    </row>
    <row r="209" spans="1:10" s="6" customFormat="1" ht="16.5" customHeight="1">
      <c r="A209" s="84"/>
      <c r="B209" s="83" t="s">
        <v>158</v>
      </c>
      <c r="C209" s="4"/>
      <c r="D209" s="5" t="s">
        <v>164</v>
      </c>
      <c r="E209" s="29">
        <f>E212+E214+E210+E211+E213</f>
        <v>116493.67</v>
      </c>
      <c r="F209" s="29">
        <f>F212+F214+F210+F211+F213</f>
        <v>494098.11</v>
      </c>
      <c r="G209" s="29">
        <f t="shared" si="14"/>
        <v>424.1415949896677</v>
      </c>
      <c r="H209" s="29">
        <f t="shared" si="12"/>
        <v>0.5296786016775585</v>
      </c>
      <c r="I209" s="69">
        <f t="shared" si="13"/>
        <v>1.8845998243505053</v>
      </c>
      <c r="J209" s="13"/>
    </row>
    <row r="210" spans="1:10" s="11" customFormat="1" ht="57.75" customHeight="1">
      <c r="A210" s="84"/>
      <c r="B210" s="99"/>
      <c r="C210" s="8" t="s">
        <v>23</v>
      </c>
      <c r="D210" s="9" t="s">
        <v>234</v>
      </c>
      <c r="E210" s="33">
        <v>13153.28</v>
      </c>
      <c r="F210" s="33">
        <v>14490</v>
      </c>
      <c r="G210" s="29">
        <f t="shared" si="14"/>
        <v>110.16263623978202</v>
      </c>
      <c r="H210" s="29">
        <f t="shared" si="12"/>
        <v>0.05980591870677092</v>
      </c>
      <c r="I210" s="69">
        <f t="shared" si="13"/>
        <v>0.05526807510929119</v>
      </c>
      <c r="J210" s="15"/>
    </row>
    <row r="211" spans="1:10" s="11" customFormat="1" ht="12.75">
      <c r="A211" s="84"/>
      <c r="B211" s="99"/>
      <c r="C211" s="8" t="s">
        <v>61</v>
      </c>
      <c r="D211" s="9" t="s">
        <v>62</v>
      </c>
      <c r="E211" s="33">
        <v>99448</v>
      </c>
      <c r="F211" s="33">
        <v>60500</v>
      </c>
      <c r="G211" s="29">
        <f t="shared" si="14"/>
        <v>60.83581369157751</v>
      </c>
      <c r="H211" s="29">
        <f t="shared" si="12"/>
        <v>0.45217459094240786</v>
      </c>
      <c r="I211" s="69">
        <f t="shared" si="13"/>
        <v>0.2307604240243007</v>
      </c>
      <c r="J211" s="15"/>
    </row>
    <row r="212" spans="1:10" s="11" customFormat="1" ht="12.75">
      <c r="A212" s="84"/>
      <c r="B212" s="99"/>
      <c r="C212" s="8" t="s">
        <v>48</v>
      </c>
      <c r="D212" s="9" t="s">
        <v>49</v>
      </c>
      <c r="E212" s="33">
        <v>200</v>
      </c>
      <c r="F212" s="33">
        <v>200</v>
      </c>
      <c r="G212" s="29">
        <f t="shared" si="14"/>
        <v>100</v>
      </c>
      <c r="H212" s="29">
        <f t="shared" si="12"/>
        <v>0.0009093688982028957</v>
      </c>
      <c r="I212" s="69">
        <f t="shared" si="13"/>
        <v>0.000762844376939837</v>
      </c>
      <c r="J212" s="15"/>
    </row>
    <row r="213" spans="1:10" s="11" customFormat="1" ht="12.75">
      <c r="A213" s="84"/>
      <c r="B213" s="99"/>
      <c r="C213" s="8" t="s">
        <v>15</v>
      </c>
      <c r="D213" s="9" t="s">
        <v>16</v>
      </c>
      <c r="E213" s="33">
        <v>3692.39</v>
      </c>
      <c r="F213" s="33">
        <v>100</v>
      </c>
      <c r="G213" s="29">
        <f t="shared" si="14"/>
        <v>2.7082729614152354</v>
      </c>
      <c r="H213" s="29">
        <f t="shared" si="12"/>
        <v>0.016788723130176948</v>
      </c>
      <c r="I213" s="69">
        <f t="shared" si="13"/>
        <v>0.0003814221884699185</v>
      </c>
      <c r="J213" s="15"/>
    </row>
    <row r="214" spans="1:10" s="11" customFormat="1" ht="69.75" customHeight="1">
      <c r="A214" s="84"/>
      <c r="B214" s="89"/>
      <c r="C214" s="8" t="s">
        <v>179</v>
      </c>
      <c r="D214" s="9" t="s">
        <v>148</v>
      </c>
      <c r="E214" s="33">
        <v>0</v>
      </c>
      <c r="F214" s="33">
        <v>418808.11</v>
      </c>
      <c r="G214" s="29" t="e">
        <f t="shared" si="14"/>
        <v>#DIV/0!</v>
      </c>
      <c r="H214" s="29">
        <f t="shared" si="12"/>
        <v>0</v>
      </c>
      <c r="I214" s="69">
        <f t="shared" si="13"/>
        <v>1.5974270586515036</v>
      </c>
      <c r="J214" s="15"/>
    </row>
    <row r="215" spans="1:10" s="11" customFormat="1" ht="21" customHeight="1">
      <c r="A215" s="84"/>
      <c r="B215" s="58"/>
      <c r="C215" s="8"/>
      <c r="D215" s="59" t="s">
        <v>212</v>
      </c>
      <c r="E215" s="60">
        <v>0</v>
      </c>
      <c r="F215" s="60">
        <v>418808.11</v>
      </c>
      <c r="G215" s="29" t="e">
        <f t="shared" si="14"/>
        <v>#DIV/0!</v>
      </c>
      <c r="H215" s="29">
        <f t="shared" si="12"/>
        <v>0</v>
      </c>
      <c r="I215" s="69">
        <f t="shared" si="13"/>
        <v>1.5974270586515036</v>
      </c>
      <c r="J215" s="61"/>
    </row>
    <row r="216" spans="1:10" ht="13.5" customHeight="1">
      <c r="A216" s="85"/>
      <c r="B216" s="83" t="s">
        <v>160</v>
      </c>
      <c r="C216" s="8"/>
      <c r="D216" s="9" t="s">
        <v>18</v>
      </c>
      <c r="E216" s="41">
        <f>E219+E217+E218</f>
        <v>238988.09</v>
      </c>
      <c r="F216" s="41">
        <f>F219+F217+F218</f>
        <v>232500</v>
      </c>
      <c r="G216" s="29">
        <f t="shared" si="14"/>
        <v>97.28518270512978</v>
      </c>
      <c r="H216" s="29">
        <f t="shared" si="12"/>
        <v>1.0866416804345722</v>
      </c>
      <c r="I216" s="69">
        <f t="shared" si="13"/>
        <v>0.8868065881925605</v>
      </c>
      <c r="J216" s="15"/>
    </row>
    <row r="217" spans="1:10" ht="13.5" customHeight="1">
      <c r="A217" s="85"/>
      <c r="B217" s="84"/>
      <c r="C217" s="8" t="s">
        <v>61</v>
      </c>
      <c r="D217" s="9" t="s">
        <v>62</v>
      </c>
      <c r="E217" s="33">
        <v>219568.3</v>
      </c>
      <c r="F217" s="33">
        <v>231500</v>
      </c>
      <c r="G217" s="29">
        <f t="shared" si="14"/>
        <v>105.43416331045967</v>
      </c>
      <c r="H217" s="29">
        <f t="shared" si="12"/>
        <v>0.9983429152564142</v>
      </c>
      <c r="I217" s="69">
        <f t="shared" si="13"/>
        <v>0.8829923663078613</v>
      </c>
      <c r="J217" s="15"/>
    </row>
    <row r="218" spans="1:10" ht="13.5" customHeight="1">
      <c r="A218" s="85"/>
      <c r="B218" s="84"/>
      <c r="C218" s="8" t="s">
        <v>13</v>
      </c>
      <c r="D218" s="9" t="s">
        <v>14</v>
      </c>
      <c r="E218" s="33">
        <v>1000</v>
      </c>
      <c r="F218" s="33">
        <v>1000</v>
      </c>
      <c r="G218" s="29">
        <f t="shared" si="14"/>
        <v>100</v>
      </c>
      <c r="H218" s="29">
        <f t="shared" si="12"/>
        <v>0.004546844491014479</v>
      </c>
      <c r="I218" s="69">
        <f t="shared" si="13"/>
        <v>0.0038142218846991846</v>
      </c>
      <c r="J218" s="15"/>
    </row>
    <row r="219" spans="1:10" ht="80.25" customHeight="1">
      <c r="A219" s="86"/>
      <c r="B219" s="102"/>
      <c r="C219" s="8" t="s">
        <v>51</v>
      </c>
      <c r="D219" s="9" t="s">
        <v>159</v>
      </c>
      <c r="E219" s="33">
        <v>18419.79</v>
      </c>
      <c r="F219" s="35">
        <v>0</v>
      </c>
      <c r="G219" s="29">
        <f t="shared" si="14"/>
        <v>0</v>
      </c>
      <c r="H219" s="29">
        <f t="shared" si="12"/>
        <v>0.08375192068714357</v>
      </c>
      <c r="I219" s="69">
        <f t="shared" si="13"/>
        <v>0</v>
      </c>
      <c r="J219" s="15"/>
    </row>
    <row r="220" spans="1:10" s="6" customFormat="1" ht="12.75">
      <c r="A220" s="106" t="s">
        <v>161</v>
      </c>
      <c r="B220" s="107"/>
      <c r="C220" s="107"/>
      <c r="D220" s="108"/>
      <c r="E220" s="41">
        <f>E208+E203+E187+E184+E179+E151+E148+E123+E114+E80+E72+E69+E62+E50+E46+E29+E20+E17+E5</f>
        <v>21993274.720000003</v>
      </c>
      <c r="F220" s="41">
        <f>F208+F203+F187+F184+F179+F151+F148+F123+F114+F80+F72+F69+F62+F50+F46+F29+F20+F17+F5</f>
        <v>26217667.2</v>
      </c>
      <c r="G220" s="29">
        <f t="shared" si="14"/>
        <v>119.20765567557096</v>
      </c>
      <c r="H220" s="29">
        <f t="shared" si="12"/>
        <v>100</v>
      </c>
      <c r="I220" s="69">
        <f t="shared" si="13"/>
        <v>100</v>
      </c>
      <c r="J220" s="13"/>
    </row>
    <row r="221" spans="1:10" s="6" customFormat="1" ht="12.75">
      <c r="A221" s="64"/>
      <c r="B221" s="64"/>
      <c r="C221" s="64"/>
      <c r="D221" s="71" t="s">
        <v>225</v>
      </c>
      <c r="E221" s="30">
        <f>E7+E11+E25+E27+E37+E38+E39+E40+E44+E77+E79+E145+E192+E193+E214+E219</f>
        <v>1450858.53</v>
      </c>
      <c r="F221" s="30">
        <f>F7+F11+F25+F27+F37+F38+F39+F40+F44+F77+F79+F145+F192+F193+F214+F219</f>
        <v>4740522.2</v>
      </c>
      <c r="G221" s="30">
        <f t="shared" si="14"/>
        <v>326.7391066722405</v>
      </c>
      <c r="H221" s="29">
        <f t="shared" si="12"/>
        <v>6.5968281143718634</v>
      </c>
      <c r="I221" s="69">
        <f t="shared" si="13"/>
        <v>18.081403520142327</v>
      </c>
      <c r="J221" s="13"/>
    </row>
    <row r="222" spans="1:10" s="6" customFormat="1" ht="12.75">
      <c r="A222" s="64"/>
      <c r="B222" s="64"/>
      <c r="C222" s="64"/>
      <c r="D222" s="71" t="s">
        <v>167</v>
      </c>
      <c r="E222" s="30">
        <f>E8+E9+E10+E14+E16+E19+E22+E24+E31+E32+E34+E35+E36+E41+E42+E43+E48+E49+E52+E53+E61+E64+E66+E68+E71+E74+E76+++E80+E114+E124+E129+E133+E139+E143+E144+E147+E150+E152+E155+E161+E164+E169+E170+E176+E178+E181+E182+E183+E186+E189+E190+E191+E196+E198+E200+E202+E205+E207++E210+E211+E212+E213+E217+E218</f>
        <v>20542416.19</v>
      </c>
      <c r="F222" s="30">
        <f>F8+F9+F10+F14+F16+F19+F22+F24+F31+F32+F34+F35+F36+F41+F42+F43+F48+F49+F52+F53+F61+F64+F66+F68+F71+F74+F76+++F80+F114+F124+F129+F133+F139+F143+F144+F147+F150+F152+F155+F161+F164+F169+F170+F176+F178+F181+F182+F183+F186+F189+F190+F191+F196+F198+F200+F202+F205+F207++F210+F211+F212+F213+F217+F218</f>
        <v>21477145</v>
      </c>
      <c r="G222" s="30">
        <f t="shared" si="14"/>
        <v>104.55023791434535</v>
      </c>
      <c r="H222" s="29">
        <f t="shared" si="12"/>
        <v>93.40317188562814</v>
      </c>
      <c r="I222" s="69">
        <f t="shared" si="13"/>
        <v>81.91859647985767</v>
      </c>
      <c r="J222" s="13"/>
    </row>
    <row r="223" spans="1:10" s="6" customFormat="1" ht="12.75">
      <c r="A223" s="64"/>
      <c r="B223" s="64"/>
      <c r="C223" s="64"/>
      <c r="E223" s="30">
        <f>SUM(E221:E222)</f>
        <v>21993274.720000003</v>
      </c>
      <c r="F223" s="30">
        <f>SUM(F221:F222)</f>
        <v>26217667.2</v>
      </c>
      <c r="G223" s="30">
        <f t="shared" si="14"/>
        <v>119.20765567557096</v>
      </c>
      <c r="H223" s="29">
        <f t="shared" si="12"/>
        <v>100</v>
      </c>
      <c r="I223" s="69">
        <f t="shared" si="13"/>
        <v>100</v>
      </c>
      <c r="J223" s="13"/>
    </row>
    <row r="224" spans="1:10" s="6" customFormat="1" ht="12.75">
      <c r="A224" s="64"/>
      <c r="B224" s="64"/>
      <c r="C224" s="64"/>
      <c r="E224" s="73"/>
      <c r="F224" s="73"/>
      <c r="G224" s="73"/>
      <c r="H224" s="74"/>
      <c r="I224" s="75"/>
      <c r="J224" s="13"/>
    </row>
    <row r="225" spans="1:10" s="6" customFormat="1" ht="12.75">
      <c r="A225" s="64"/>
      <c r="B225" s="64"/>
      <c r="C225" s="64"/>
      <c r="E225" s="79"/>
      <c r="F225" s="79"/>
      <c r="G225" s="79"/>
      <c r="H225" s="80"/>
      <c r="I225" s="81"/>
      <c r="J225" s="13"/>
    </row>
    <row r="226" spans="1:10" s="6" customFormat="1" ht="12.75">
      <c r="A226" s="64"/>
      <c r="B226" s="64"/>
      <c r="C226" s="64"/>
      <c r="E226" s="79"/>
      <c r="F226" s="79"/>
      <c r="G226" s="79"/>
      <c r="H226" s="80"/>
      <c r="I226" s="81"/>
      <c r="J226" s="13"/>
    </row>
    <row r="227" spans="1:10" s="6" customFormat="1" ht="12.75">
      <c r="A227" s="64"/>
      <c r="B227" s="64"/>
      <c r="C227" s="64"/>
      <c r="E227" s="79"/>
      <c r="F227" s="79"/>
      <c r="G227" s="79"/>
      <c r="H227" s="80"/>
      <c r="I227" s="81"/>
      <c r="J227" s="13"/>
    </row>
    <row r="228" spans="1:10" s="6" customFormat="1" ht="12.75">
      <c r="A228" s="64"/>
      <c r="B228" s="64"/>
      <c r="C228" s="64"/>
      <c r="E228" s="79"/>
      <c r="F228" s="79"/>
      <c r="G228" s="79"/>
      <c r="H228" s="80"/>
      <c r="I228" s="81"/>
      <c r="J228" s="13"/>
    </row>
    <row r="229" spans="1:10" s="6" customFormat="1" ht="12.75">
      <c r="A229" s="64"/>
      <c r="B229" s="64"/>
      <c r="C229" s="64"/>
      <c r="E229" s="79"/>
      <c r="F229" s="79"/>
      <c r="G229" s="79"/>
      <c r="H229" s="80"/>
      <c r="I229" s="81"/>
      <c r="J229" s="13"/>
    </row>
    <row r="230" spans="1:10" s="6" customFormat="1" ht="12.75">
      <c r="A230" s="64"/>
      <c r="B230" s="64"/>
      <c r="C230" s="64"/>
      <c r="E230" s="79"/>
      <c r="F230" s="79"/>
      <c r="G230" s="79"/>
      <c r="H230" s="80"/>
      <c r="I230" s="81"/>
      <c r="J230" s="13"/>
    </row>
    <row r="231" spans="1:10" s="6" customFormat="1" ht="12.75">
      <c r="A231" s="64"/>
      <c r="B231" s="64"/>
      <c r="C231" s="64"/>
      <c r="E231" s="79"/>
      <c r="F231" s="79"/>
      <c r="G231" s="79"/>
      <c r="H231" s="80"/>
      <c r="I231" s="81"/>
      <c r="J231" s="13"/>
    </row>
    <row r="232" spans="1:10" s="6" customFormat="1" ht="12.75">
      <c r="A232" s="64"/>
      <c r="B232" s="64"/>
      <c r="C232" s="64"/>
      <c r="E232" s="79"/>
      <c r="F232" s="79"/>
      <c r="G232" s="79"/>
      <c r="H232" s="80"/>
      <c r="I232" s="81"/>
      <c r="J232" s="13"/>
    </row>
    <row r="233" spans="1:10" s="6" customFormat="1" ht="12.75">
      <c r="A233" s="64"/>
      <c r="B233" s="64"/>
      <c r="C233" s="64"/>
      <c r="E233" s="79"/>
      <c r="F233" s="79"/>
      <c r="G233" s="79"/>
      <c r="H233" s="80"/>
      <c r="I233" s="81"/>
      <c r="J233" s="13"/>
    </row>
    <row r="234" spans="1:10" s="6" customFormat="1" ht="12.75">
      <c r="A234" s="64"/>
      <c r="B234" s="64"/>
      <c r="C234" s="64"/>
      <c r="E234" s="79"/>
      <c r="F234" s="79"/>
      <c r="G234" s="79"/>
      <c r="H234" s="80"/>
      <c r="I234" s="81"/>
      <c r="J234" s="13"/>
    </row>
    <row r="235" spans="1:10" s="6" customFormat="1" ht="12.75">
      <c r="A235" s="64"/>
      <c r="B235" s="64"/>
      <c r="C235" s="64"/>
      <c r="E235" s="79"/>
      <c r="F235" s="79"/>
      <c r="G235" s="79"/>
      <c r="H235" s="80"/>
      <c r="I235" s="81"/>
      <c r="J235" s="13"/>
    </row>
    <row r="236" spans="1:10" s="6" customFormat="1" ht="12.75">
      <c r="A236" s="64"/>
      <c r="B236" s="64"/>
      <c r="C236" s="64"/>
      <c r="E236" s="79"/>
      <c r="F236" s="79"/>
      <c r="G236" s="79"/>
      <c r="H236" s="80"/>
      <c r="I236" s="81"/>
      <c r="J236" s="13"/>
    </row>
    <row r="237" spans="1:10" s="6" customFormat="1" ht="12.75">
      <c r="A237" s="64"/>
      <c r="B237" s="64"/>
      <c r="C237" s="64"/>
      <c r="E237" s="79"/>
      <c r="F237" s="79"/>
      <c r="G237" s="79"/>
      <c r="H237" s="80"/>
      <c r="I237" s="81"/>
      <c r="J237" s="13"/>
    </row>
    <row r="238" spans="1:10" s="6" customFormat="1" ht="12.75">
      <c r="A238" s="64"/>
      <c r="B238" s="64"/>
      <c r="C238" s="64"/>
      <c r="E238" s="79"/>
      <c r="F238" s="79"/>
      <c r="G238" s="79"/>
      <c r="H238" s="80"/>
      <c r="I238" s="81"/>
      <c r="J238" s="13"/>
    </row>
    <row r="239" spans="1:10" s="6" customFormat="1" ht="12.75">
      <c r="A239" s="64"/>
      <c r="B239" s="64"/>
      <c r="C239" s="64"/>
      <c r="E239" s="79"/>
      <c r="F239" s="79"/>
      <c r="G239" s="79"/>
      <c r="H239" s="80"/>
      <c r="I239" s="81"/>
      <c r="J239" s="13"/>
    </row>
    <row r="240" spans="1:10" s="6" customFormat="1" ht="12.75">
      <c r="A240" s="64"/>
      <c r="B240" s="64"/>
      <c r="C240" s="64"/>
      <c r="E240" s="79"/>
      <c r="F240" s="79"/>
      <c r="G240" s="79"/>
      <c r="H240" s="80"/>
      <c r="I240" s="81"/>
      <c r="J240" s="13"/>
    </row>
    <row r="241" spans="1:10" s="6" customFormat="1" ht="12.75">
      <c r="A241" s="64"/>
      <c r="B241" s="64"/>
      <c r="C241" s="64"/>
      <c r="E241" s="79"/>
      <c r="F241" s="79"/>
      <c r="G241" s="79"/>
      <c r="H241" s="80"/>
      <c r="I241" s="81"/>
      <c r="J241" s="13"/>
    </row>
    <row r="242" spans="1:10" s="6" customFormat="1" ht="12.75">
      <c r="A242" s="64"/>
      <c r="B242" s="64"/>
      <c r="C242" s="64"/>
      <c r="E242" s="79"/>
      <c r="F242" s="79"/>
      <c r="G242" s="79"/>
      <c r="H242" s="80"/>
      <c r="I242" s="81"/>
      <c r="J242" s="13"/>
    </row>
    <row r="243" spans="1:10" s="6" customFormat="1" ht="12.75">
      <c r="A243" s="64"/>
      <c r="B243" s="64"/>
      <c r="C243" s="64"/>
      <c r="E243" s="79"/>
      <c r="F243" s="79"/>
      <c r="G243" s="79"/>
      <c r="H243" s="80"/>
      <c r="I243" s="81"/>
      <c r="J243" s="13"/>
    </row>
    <row r="244" spans="1:10" s="6" customFormat="1" ht="12.75">
      <c r="A244" s="64"/>
      <c r="B244" s="64"/>
      <c r="C244" s="64"/>
      <c r="E244" s="79"/>
      <c r="F244" s="79"/>
      <c r="G244" s="79"/>
      <c r="H244" s="80"/>
      <c r="I244" s="81"/>
      <c r="J244" s="13"/>
    </row>
    <row r="245" spans="1:10" s="6" customFormat="1" ht="12.75">
      <c r="A245" s="64"/>
      <c r="B245" s="64"/>
      <c r="C245" s="64"/>
      <c r="E245" s="79"/>
      <c r="F245" s="79"/>
      <c r="G245" s="79"/>
      <c r="H245" s="80"/>
      <c r="I245" s="81"/>
      <c r="J245" s="13"/>
    </row>
    <row r="246" spans="1:10" s="6" customFormat="1" ht="12.75">
      <c r="A246" s="64"/>
      <c r="B246" s="64"/>
      <c r="C246" s="64"/>
      <c r="E246" s="79"/>
      <c r="F246" s="79"/>
      <c r="G246" s="79"/>
      <c r="H246" s="80"/>
      <c r="I246" s="81"/>
      <c r="J246" s="13"/>
    </row>
    <row r="247" spans="1:10" s="6" customFormat="1" ht="12.75">
      <c r="A247" s="64"/>
      <c r="B247" s="64"/>
      <c r="C247" s="64"/>
      <c r="E247" s="79"/>
      <c r="F247" s="79"/>
      <c r="G247" s="79"/>
      <c r="H247" s="80"/>
      <c r="I247" s="81"/>
      <c r="J247" s="13"/>
    </row>
    <row r="248" spans="1:10" s="6" customFormat="1" ht="12.75">
      <c r="A248" s="64"/>
      <c r="B248" s="64"/>
      <c r="C248" s="64"/>
      <c r="E248" s="79"/>
      <c r="F248" s="79"/>
      <c r="G248" s="79"/>
      <c r="H248" s="80"/>
      <c r="I248" s="81"/>
      <c r="J248" s="13"/>
    </row>
    <row r="249" spans="1:10" s="6" customFormat="1" ht="12.75">
      <c r="A249" s="64"/>
      <c r="B249" s="64"/>
      <c r="C249" s="64"/>
      <c r="E249" s="79"/>
      <c r="F249" s="79"/>
      <c r="G249" s="79"/>
      <c r="H249" s="80"/>
      <c r="I249" s="81"/>
      <c r="J249" s="13"/>
    </row>
    <row r="250" spans="1:10" s="6" customFormat="1" ht="12.75">
      <c r="A250" s="64"/>
      <c r="B250" s="64"/>
      <c r="C250" s="64"/>
      <c r="E250" s="79"/>
      <c r="F250" s="79"/>
      <c r="G250" s="79"/>
      <c r="H250" s="80"/>
      <c r="I250" s="81"/>
      <c r="J250" s="13"/>
    </row>
    <row r="251" spans="1:10" s="6" customFormat="1" ht="12.75">
      <c r="A251" s="64"/>
      <c r="B251" s="64"/>
      <c r="C251" s="64"/>
      <c r="E251" s="79"/>
      <c r="F251" s="79"/>
      <c r="G251" s="79"/>
      <c r="H251" s="80"/>
      <c r="I251" s="81"/>
      <c r="J251" s="13"/>
    </row>
    <row r="252" spans="1:10" s="6" customFormat="1" ht="12.75">
      <c r="A252" s="64"/>
      <c r="B252" s="64"/>
      <c r="C252" s="64"/>
      <c r="E252" s="79"/>
      <c r="F252" s="79"/>
      <c r="G252" s="79"/>
      <c r="H252" s="80"/>
      <c r="I252" s="81"/>
      <c r="J252" s="13"/>
    </row>
    <row r="253" spans="1:10" s="6" customFormat="1" ht="12.75">
      <c r="A253" s="64"/>
      <c r="B253" s="64"/>
      <c r="C253" s="64"/>
      <c r="E253" s="79"/>
      <c r="F253" s="79"/>
      <c r="G253" s="79"/>
      <c r="H253" s="80"/>
      <c r="I253" s="81"/>
      <c r="J253" s="13"/>
    </row>
    <row r="254" spans="1:10" s="6" customFormat="1" ht="12.75">
      <c r="A254" s="64"/>
      <c r="B254" s="64"/>
      <c r="C254" s="64"/>
      <c r="E254" s="79"/>
      <c r="F254" s="79"/>
      <c r="G254" s="79"/>
      <c r="H254" s="80"/>
      <c r="I254" s="81"/>
      <c r="J254" s="13"/>
    </row>
    <row r="255" spans="1:10" s="6" customFormat="1" ht="12.75">
      <c r="A255" s="64"/>
      <c r="B255" s="64"/>
      <c r="C255" s="64"/>
      <c r="E255" s="79"/>
      <c r="F255" s="79"/>
      <c r="G255" s="79"/>
      <c r="H255" s="80"/>
      <c r="I255" s="81"/>
      <c r="J255" s="13"/>
    </row>
    <row r="256" spans="1:10" s="6" customFormat="1" ht="12.75">
      <c r="A256" s="64"/>
      <c r="B256" s="64"/>
      <c r="C256" s="64"/>
      <c r="E256" s="79"/>
      <c r="F256" s="79"/>
      <c r="G256" s="79"/>
      <c r="H256" s="80"/>
      <c r="I256" s="81"/>
      <c r="J256" s="13"/>
    </row>
    <row r="257" spans="1:10" s="6" customFormat="1" ht="12.75">
      <c r="A257" s="64"/>
      <c r="B257" s="64"/>
      <c r="C257" s="64"/>
      <c r="E257" s="79"/>
      <c r="F257" s="79"/>
      <c r="G257" s="79"/>
      <c r="H257" s="80"/>
      <c r="I257" s="81"/>
      <c r="J257" s="13"/>
    </row>
    <row r="258" spans="1:10" s="6" customFormat="1" ht="12.75">
      <c r="A258" s="64"/>
      <c r="B258" s="64"/>
      <c r="C258" s="64"/>
      <c r="E258" s="79"/>
      <c r="F258" s="79"/>
      <c r="G258" s="79"/>
      <c r="H258" s="80"/>
      <c r="I258" s="81"/>
      <c r="J258" s="13"/>
    </row>
    <row r="259" spans="1:10" s="6" customFormat="1" ht="12.75">
      <c r="A259" s="64"/>
      <c r="B259" s="64"/>
      <c r="C259" s="64"/>
      <c r="E259" s="79"/>
      <c r="F259" s="79"/>
      <c r="G259" s="79"/>
      <c r="H259" s="80"/>
      <c r="I259" s="81"/>
      <c r="J259" s="13"/>
    </row>
    <row r="260" spans="1:10" s="6" customFormat="1" ht="12.75">
      <c r="A260" s="64"/>
      <c r="B260" s="64"/>
      <c r="C260" s="64"/>
      <c r="E260" s="79"/>
      <c r="F260" s="79"/>
      <c r="G260" s="79"/>
      <c r="H260" s="80"/>
      <c r="I260" s="81"/>
      <c r="J260" s="13"/>
    </row>
    <row r="261" spans="1:10" s="6" customFormat="1" ht="12.75">
      <c r="A261" s="64"/>
      <c r="B261" s="64"/>
      <c r="C261" s="64"/>
      <c r="E261" s="82"/>
      <c r="F261" s="82"/>
      <c r="G261" s="82"/>
      <c r="H261" s="82"/>
      <c r="I261" s="81"/>
      <c r="J261" s="13"/>
    </row>
    <row r="262" spans="1:10" s="6" customFormat="1" ht="12.75">
      <c r="A262" s="64"/>
      <c r="B262" s="64"/>
      <c r="C262" s="64"/>
      <c r="E262" s="76"/>
      <c r="F262" s="76"/>
      <c r="G262" s="77"/>
      <c r="H262" s="77"/>
      <c r="I262" s="78"/>
      <c r="J262" s="13"/>
    </row>
    <row r="263" spans="1:10" s="6" customFormat="1" ht="12.75">
      <c r="A263" s="64"/>
      <c r="B263" s="64"/>
      <c r="C263" s="64"/>
      <c r="E263" s="30"/>
      <c r="F263" s="30"/>
      <c r="G263" s="29"/>
      <c r="H263" s="29"/>
      <c r="I263" s="69"/>
      <c r="J263" s="13"/>
    </row>
    <row r="264" spans="1:10" s="6" customFormat="1" ht="12.75">
      <c r="A264" s="64"/>
      <c r="B264" s="64"/>
      <c r="C264" s="64"/>
      <c r="E264" s="30"/>
      <c r="F264" s="30"/>
      <c r="G264" s="29"/>
      <c r="H264" s="29"/>
      <c r="I264" s="69"/>
      <c r="J264" s="13"/>
    </row>
    <row r="265" spans="1:10" s="6" customFormat="1" ht="12.75">
      <c r="A265" s="64"/>
      <c r="B265" s="64"/>
      <c r="C265" s="64"/>
      <c r="E265" s="30"/>
      <c r="F265" s="30"/>
      <c r="G265" s="29"/>
      <c r="H265" s="29"/>
      <c r="I265" s="69"/>
      <c r="J265" s="13"/>
    </row>
    <row r="266" spans="1:10" s="6" customFormat="1" ht="12.75">
      <c r="A266" s="64"/>
      <c r="B266" s="64"/>
      <c r="C266" s="64"/>
      <c r="E266" s="30"/>
      <c r="F266" s="30"/>
      <c r="G266" s="29"/>
      <c r="H266" s="29"/>
      <c r="I266" s="69"/>
      <c r="J266" s="13"/>
    </row>
    <row r="267" spans="1:10" s="6" customFormat="1" ht="12.75">
      <c r="A267" s="64"/>
      <c r="B267" s="64"/>
      <c r="C267" s="64"/>
      <c r="D267" s="72" t="s">
        <v>226</v>
      </c>
      <c r="E267" s="34">
        <f>E7++E38+E39+E40</f>
        <v>567000</v>
      </c>
      <c r="F267" s="34">
        <f>F7++F38+F39+F40</f>
        <v>451300</v>
      </c>
      <c r="G267" s="29"/>
      <c r="H267" s="29"/>
      <c r="I267" s="69"/>
      <c r="J267" s="13"/>
    </row>
    <row r="268" spans="1:10" ht="12" customHeight="1">
      <c r="A268" s="22"/>
      <c r="B268" s="22"/>
      <c r="C268" s="22"/>
      <c r="D268" s="22"/>
      <c r="E268" s="10"/>
      <c r="F268" s="14"/>
      <c r="G268" s="29" t="e">
        <f aca="true" t="shared" si="15" ref="G268:G295">F268/E268*100</f>
        <v>#DIV/0!</v>
      </c>
      <c r="H268" s="29">
        <f aca="true" t="shared" si="16" ref="H268:H277">E268/$E$220*100</f>
        <v>0</v>
      </c>
      <c r="I268" s="69">
        <f t="shared" si="13"/>
        <v>0</v>
      </c>
      <c r="J268" s="15"/>
    </row>
    <row r="269" spans="4:10" s="22" customFormat="1" ht="12.75">
      <c r="D269" s="22" t="s">
        <v>171</v>
      </c>
      <c r="E269" s="14">
        <f>E7+E37+E38+E39+E40</f>
        <v>571500</v>
      </c>
      <c r="F269" s="14">
        <f>F7+F37+F38+F39+F40</f>
        <v>456300</v>
      </c>
      <c r="G269" s="29">
        <f t="shared" si="15"/>
        <v>79.84251968503938</v>
      </c>
      <c r="H269" s="29">
        <f t="shared" si="16"/>
        <v>2.598521626614774</v>
      </c>
      <c r="I269" s="69">
        <f t="shared" si="13"/>
        <v>1.740429445988238</v>
      </c>
      <c r="J269" s="40"/>
    </row>
    <row r="270" spans="4:10" s="22" customFormat="1" ht="12.75">
      <c r="D270" s="22" t="s">
        <v>170</v>
      </c>
      <c r="E270" s="14">
        <f>E44+E79+E145+E167+E182+E183+E193+E214+E219</f>
        <v>251243.53</v>
      </c>
      <c r="F270" s="14">
        <f>F44+F79+F145+F167+F182+F183+F193+F214+F219</f>
        <v>3755197.1999999997</v>
      </c>
      <c r="G270" s="29">
        <f t="shared" si="15"/>
        <v>1494.6443396970262</v>
      </c>
      <c r="H270" s="29">
        <f t="shared" si="16"/>
        <v>1.1423652602835308</v>
      </c>
      <c r="I270" s="69">
        <f t="shared" si="13"/>
        <v>14.323155341601101</v>
      </c>
      <c r="J270" s="40"/>
    </row>
    <row r="271" spans="4:10" s="22" customFormat="1" ht="12.75">
      <c r="D271" s="22" t="s">
        <v>172</v>
      </c>
      <c r="E271" s="14">
        <f>E167+E182+E183</f>
        <v>116685</v>
      </c>
      <c r="F271" s="14">
        <f>F167+F182+F183</f>
        <v>113775</v>
      </c>
      <c r="G271" s="29">
        <f t="shared" si="15"/>
        <v>97.50610618331405</v>
      </c>
      <c r="H271" s="29">
        <f t="shared" si="16"/>
        <v>0.5305485494340244</v>
      </c>
      <c r="I271" s="69">
        <f t="shared" si="13"/>
        <v>0.43396309493164975</v>
      </c>
      <c r="J271" s="40"/>
    </row>
    <row r="272" spans="4:10" s="22" customFormat="1" ht="12.75">
      <c r="D272" s="22" t="s">
        <v>173</v>
      </c>
      <c r="E272" s="14">
        <f>E44+E79+E145+E193+E214+E219</f>
        <v>134558.53</v>
      </c>
      <c r="F272" s="14">
        <f>F44+F79+F145+F193+F214+F219</f>
        <v>3641422.1999999997</v>
      </c>
      <c r="G272" s="29">
        <f t="shared" si="15"/>
        <v>2706.19945090066</v>
      </c>
      <c r="H272" s="29">
        <f t="shared" si="16"/>
        <v>0.6118167108495064</v>
      </c>
      <c r="I272" s="69">
        <f t="shared" si="13"/>
        <v>13.889192246669452</v>
      </c>
      <c r="J272" s="40"/>
    </row>
    <row r="273" spans="4:10" s="22" customFormat="1" ht="12.75">
      <c r="D273" s="47" t="s">
        <v>198</v>
      </c>
      <c r="E273" s="24">
        <f>SUM(E271:E272)</f>
        <v>251243.53</v>
      </c>
      <c r="F273" s="24">
        <f>SUM(F271:F272)</f>
        <v>3755197.1999999997</v>
      </c>
      <c r="G273" s="29">
        <f t="shared" si="15"/>
        <v>1494.6443396970262</v>
      </c>
      <c r="H273" s="29">
        <f t="shared" si="16"/>
        <v>1.1423652602835308</v>
      </c>
      <c r="I273" s="69">
        <f t="shared" si="13"/>
        <v>14.323155341601101</v>
      </c>
      <c r="J273" s="40"/>
    </row>
    <row r="274" spans="4:10" s="22" customFormat="1" ht="12.75">
      <c r="D274" s="50" t="s">
        <v>199</v>
      </c>
      <c r="E274" s="49">
        <f>E27+E77+E192</f>
        <v>744800</v>
      </c>
      <c r="F274" s="49">
        <f>F27+F77+F192</f>
        <v>467800</v>
      </c>
      <c r="G274" s="29">
        <f t="shared" si="15"/>
        <v>62.808807733619766</v>
      </c>
      <c r="H274" s="29">
        <f t="shared" si="16"/>
        <v>3.3864897769075837</v>
      </c>
      <c r="I274" s="69">
        <f t="shared" si="13"/>
        <v>1.7842929976622786</v>
      </c>
      <c r="J274" s="40"/>
    </row>
    <row r="275" spans="4:10" s="22" customFormat="1" ht="12.75">
      <c r="D275" s="50" t="s">
        <v>203</v>
      </c>
      <c r="E275" s="49">
        <f>E27</f>
        <v>744800</v>
      </c>
      <c r="F275" s="49">
        <f>F27</f>
        <v>0</v>
      </c>
      <c r="G275" s="29">
        <f t="shared" si="15"/>
        <v>0</v>
      </c>
      <c r="H275" s="29">
        <f t="shared" si="16"/>
        <v>3.3864897769075837</v>
      </c>
      <c r="I275" s="69">
        <f t="shared" si="13"/>
        <v>0</v>
      </c>
      <c r="J275" s="40"/>
    </row>
    <row r="276" spans="4:10" s="22" customFormat="1" ht="12.75">
      <c r="D276" s="50" t="s">
        <v>204</v>
      </c>
      <c r="E276" s="49">
        <f>+E25</f>
        <v>0</v>
      </c>
      <c r="F276" s="49">
        <f>+F25</f>
        <v>75000</v>
      </c>
      <c r="G276" s="29" t="e">
        <f t="shared" si="15"/>
        <v>#DIV/0!</v>
      </c>
      <c r="H276" s="29">
        <f t="shared" si="16"/>
        <v>0</v>
      </c>
      <c r="I276" s="69">
        <f t="shared" si="13"/>
        <v>0.28606664135243887</v>
      </c>
      <c r="J276" s="40"/>
    </row>
    <row r="277" spans="4:10" s="22" customFormat="1" ht="12.75" customHeight="1">
      <c r="D277" s="50"/>
      <c r="E277" s="49"/>
      <c r="F277" s="49"/>
      <c r="G277" s="29" t="e">
        <f t="shared" si="15"/>
        <v>#DIV/0!</v>
      </c>
      <c r="H277" s="29">
        <f t="shared" si="16"/>
        <v>0</v>
      </c>
      <c r="I277" s="69">
        <f t="shared" si="13"/>
        <v>0</v>
      </c>
      <c r="J277" s="40"/>
    </row>
    <row r="278" spans="4:10" s="22" customFormat="1" ht="12.75">
      <c r="D278" s="22" t="s">
        <v>200</v>
      </c>
      <c r="E278" s="14">
        <v>109341</v>
      </c>
      <c r="F278" s="14">
        <v>110250</v>
      </c>
      <c r="G278" s="29">
        <f t="shared" si="15"/>
        <v>100.83134414355091</v>
      </c>
      <c r="H278" s="14"/>
      <c r="I278" s="69">
        <f t="shared" si="13"/>
        <v>0.4205179627880851</v>
      </c>
      <c r="J278" s="40"/>
    </row>
    <row r="279" spans="4:10" s="22" customFormat="1" ht="12.75">
      <c r="D279" s="22" t="s">
        <v>201</v>
      </c>
      <c r="E279" s="14">
        <f>+E11</f>
        <v>0</v>
      </c>
      <c r="F279" s="14">
        <f>+F11</f>
        <v>100000</v>
      </c>
      <c r="G279" s="29" t="e">
        <f t="shared" si="15"/>
        <v>#DIV/0!</v>
      </c>
      <c r="H279" s="14"/>
      <c r="I279" s="69">
        <f t="shared" si="13"/>
        <v>0.3814221884699185</v>
      </c>
      <c r="J279" s="40"/>
    </row>
    <row r="280" spans="4:10" s="22" customFormat="1" ht="12.75">
      <c r="D280" s="22" t="s">
        <v>202</v>
      </c>
      <c r="E280" s="14">
        <f>E77</f>
        <v>0</v>
      </c>
      <c r="F280" s="14">
        <f>F77</f>
        <v>65000</v>
      </c>
      <c r="G280" s="29" t="e">
        <f t="shared" si="15"/>
        <v>#DIV/0!</v>
      </c>
      <c r="H280" s="14"/>
      <c r="I280" s="69">
        <f t="shared" si="13"/>
        <v>0.247924422505447</v>
      </c>
      <c r="J280" s="40"/>
    </row>
    <row r="281" spans="4:10" s="22" customFormat="1" ht="12.75">
      <c r="D281" s="48" t="s">
        <v>205</v>
      </c>
      <c r="E281" s="49">
        <f>E192</f>
        <v>0</v>
      </c>
      <c r="F281" s="49">
        <f>F192</f>
        <v>402800</v>
      </c>
      <c r="G281" s="29" t="e">
        <f t="shared" si="15"/>
        <v>#DIV/0!</v>
      </c>
      <c r="H281" s="49"/>
      <c r="I281" s="69">
        <f t="shared" si="13"/>
        <v>1.5363685751568317</v>
      </c>
      <c r="J281" s="40"/>
    </row>
    <row r="282" spans="5:10" s="22" customFormat="1" ht="12.75">
      <c r="E282" s="14"/>
      <c r="F282" s="14"/>
      <c r="G282" s="29" t="e">
        <f t="shared" si="15"/>
        <v>#DIV/0!</v>
      </c>
      <c r="H282" s="14"/>
      <c r="I282" s="69">
        <f t="shared" si="13"/>
        <v>0</v>
      </c>
      <c r="J282" s="40"/>
    </row>
    <row r="283" spans="4:10" s="22" customFormat="1" ht="12.75">
      <c r="D283" s="54" t="s">
        <v>208</v>
      </c>
      <c r="E283" s="14">
        <f>E16+E52+E61+E64+E66+E68+E150+E160+E162</f>
        <v>3410428.0300000003</v>
      </c>
      <c r="F283" s="14">
        <f>F16+F52+F61+F64+F66+F68+F150+F160+F162</f>
        <v>3020261</v>
      </c>
      <c r="G283" s="29">
        <f t="shared" si="15"/>
        <v>88.55958763627683</v>
      </c>
      <c r="H283" s="14"/>
      <c r="I283" s="69">
        <f t="shared" si="13"/>
        <v>11.519945603703444</v>
      </c>
      <c r="J283" s="40"/>
    </row>
    <row r="284" spans="4:10" ht="12.75">
      <c r="D284" s="2" t="s">
        <v>209</v>
      </c>
      <c r="E284" s="44">
        <f>E22+E205+E207</f>
        <v>114341</v>
      </c>
      <c r="F284" s="44">
        <f>F22+F205+F207</f>
        <v>115250</v>
      </c>
      <c r="G284" s="29">
        <f t="shared" si="15"/>
        <v>100.79499042338269</v>
      </c>
      <c r="H284" s="44"/>
      <c r="I284" s="69">
        <f t="shared" si="13"/>
        <v>0.439589072211581</v>
      </c>
      <c r="J284" s="15"/>
    </row>
    <row r="285" spans="4:10" ht="12.75">
      <c r="D285" s="2" t="s">
        <v>236</v>
      </c>
      <c r="E285" s="44">
        <f>E49+E71</f>
        <v>4000</v>
      </c>
      <c r="F285" s="44">
        <f>F49+F71</f>
        <v>0</v>
      </c>
      <c r="G285" s="29">
        <f t="shared" si="15"/>
        <v>0</v>
      </c>
      <c r="H285" s="44"/>
      <c r="I285" s="69">
        <f t="shared" si="13"/>
        <v>0</v>
      </c>
      <c r="J285" s="15"/>
    </row>
    <row r="286" spans="4:10" ht="12.75">
      <c r="D286" s="55" t="s">
        <v>210</v>
      </c>
      <c r="E286" s="44">
        <f>E128+E147+E163+K167+E167+E166+E169+E174+E178+E186</f>
        <v>734824</v>
      </c>
      <c r="F286" s="44">
        <f>F128+F147+F163+F166+F169+F174+F178+F186</f>
        <v>333000</v>
      </c>
      <c r="G286" s="29">
        <f t="shared" si="15"/>
        <v>45.31697386040739</v>
      </c>
      <c r="H286" s="44"/>
      <c r="I286" s="69">
        <f t="shared" si="13"/>
        <v>1.2701358876048285</v>
      </c>
      <c r="J286" s="15"/>
    </row>
    <row r="287" spans="4:10" ht="12.75">
      <c r="D287" s="55"/>
      <c r="E287" s="44"/>
      <c r="F287" s="44"/>
      <c r="G287" s="29" t="e">
        <f t="shared" si="15"/>
        <v>#DIV/0!</v>
      </c>
      <c r="H287" s="44"/>
      <c r="I287" s="69">
        <f t="shared" si="13"/>
        <v>0</v>
      </c>
      <c r="J287" s="15"/>
    </row>
    <row r="288" spans="5:10" ht="12.75">
      <c r="E288" s="43"/>
      <c r="F288" s="45"/>
      <c r="G288" s="29" t="e">
        <f t="shared" si="15"/>
        <v>#DIV/0!</v>
      </c>
      <c r="H288" s="45"/>
      <c r="I288" s="69">
        <f t="shared" si="13"/>
        <v>0</v>
      </c>
      <c r="J288" s="15"/>
    </row>
    <row r="289" spans="4:10" s="22" customFormat="1" ht="12.75">
      <c r="D289" s="48" t="s">
        <v>174</v>
      </c>
      <c r="E289" s="26">
        <f>E269+E272+E274+E281</f>
        <v>1450858.53</v>
      </c>
      <c r="F289" s="26">
        <v>4740522.2</v>
      </c>
      <c r="G289" s="29">
        <f t="shared" si="15"/>
        <v>326.7391066722405</v>
      </c>
      <c r="H289" s="26"/>
      <c r="I289" s="69">
        <f t="shared" si="13"/>
        <v>18.081403520142327</v>
      </c>
      <c r="J289" s="40"/>
    </row>
    <row r="290" spans="4:10" s="22" customFormat="1" ht="12.75">
      <c r="D290" s="48" t="s">
        <v>167</v>
      </c>
      <c r="E290" s="14">
        <f>E220-E289</f>
        <v>20542416.19</v>
      </c>
      <c r="F290" s="14">
        <f>F220-F289</f>
        <v>21477145</v>
      </c>
      <c r="G290" s="29">
        <f t="shared" si="15"/>
        <v>104.55023791434535</v>
      </c>
      <c r="H290" s="14"/>
      <c r="I290" s="69">
        <f t="shared" si="13"/>
        <v>81.91859647985767</v>
      </c>
      <c r="J290" s="40"/>
    </row>
    <row r="291" spans="4:10" ht="12.75">
      <c r="D291" s="36" t="s">
        <v>196</v>
      </c>
      <c r="E291" s="42">
        <f>SUM(E289:E290)</f>
        <v>21993274.720000003</v>
      </c>
      <c r="F291" s="46">
        <f>SUM(F289:F290)</f>
        <v>26217667.2</v>
      </c>
      <c r="G291" s="29">
        <f t="shared" si="15"/>
        <v>119.20765567557096</v>
      </c>
      <c r="H291" s="46"/>
      <c r="I291" s="69">
        <f t="shared" si="13"/>
        <v>100</v>
      </c>
      <c r="J291" s="15"/>
    </row>
    <row r="292" spans="5:10" ht="12.75">
      <c r="E292" s="44"/>
      <c r="F292" s="45"/>
      <c r="G292" s="29" t="e">
        <f t="shared" si="15"/>
        <v>#DIV/0!</v>
      </c>
      <c r="H292" s="45"/>
      <c r="I292" s="69">
        <f t="shared" si="13"/>
        <v>0</v>
      </c>
      <c r="J292" s="15"/>
    </row>
    <row r="293" spans="4:9" ht="12.75">
      <c r="D293" s="51" t="s">
        <v>207</v>
      </c>
      <c r="E293" s="56">
        <f>E116+E118+E122</f>
        <v>10101857</v>
      </c>
      <c r="F293" s="56">
        <f>F116+F118+F122</f>
        <v>10397400</v>
      </c>
      <c r="G293" s="29">
        <f t="shared" si="15"/>
        <v>102.92563040636983</v>
      </c>
      <c r="H293" s="56"/>
      <c r="I293" s="69">
        <f t="shared" si="13"/>
        <v>39.65799062397131</v>
      </c>
    </row>
    <row r="294" spans="4:9" ht="12.75">
      <c r="D294" s="51"/>
      <c r="E294" s="52"/>
      <c r="F294" s="53"/>
      <c r="G294" s="29" t="e">
        <f t="shared" si="15"/>
        <v>#DIV/0!</v>
      </c>
      <c r="H294" s="53"/>
      <c r="I294" s="69">
        <f t="shared" si="13"/>
        <v>0</v>
      </c>
    </row>
    <row r="295" spans="4:9" ht="12.75">
      <c r="D295" s="6" t="s">
        <v>206</v>
      </c>
      <c r="E295" s="56">
        <v>6641581.46</v>
      </c>
      <c r="F295" s="56">
        <v>7953759</v>
      </c>
      <c r="G295" s="29">
        <f t="shared" si="15"/>
        <v>119.75700438070062</v>
      </c>
      <c r="H295" s="56"/>
      <c r="I295" s="69">
        <f t="shared" si="13"/>
        <v>30.337401643423107</v>
      </c>
    </row>
    <row r="297" ht="33.75" customHeight="1">
      <c r="D297" s="57"/>
    </row>
  </sheetData>
  <sheetProtection/>
  <mergeCells count="73">
    <mergeCell ref="B119:B120"/>
    <mergeCell ref="B129:B132"/>
    <mergeCell ref="B117:B118"/>
    <mergeCell ref="A208:A219"/>
    <mergeCell ref="A203:A207"/>
    <mergeCell ref="B152:B154"/>
    <mergeCell ref="B133:B138"/>
    <mergeCell ref="A148:A150"/>
    <mergeCell ref="B146:B147"/>
    <mergeCell ref="A123:A147"/>
    <mergeCell ref="B139:B141"/>
    <mergeCell ref="A179:A183"/>
    <mergeCell ref="B170:B174"/>
    <mergeCell ref="B161:B163"/>
    <mergeCell ref="B177:B178"/>
    <mergeCell ref="B175:B176"/>
    <mergeCell ref="B121:B122"/>
    <mergeCell ref="B124:B128"/>
    <mergeCell ref="B155:B160"/>
    <mergeCell ref="A151:A178"/>
    <mergeCell ref="B142:B145"/>
    <mergeCell ref="A220:D220"/>
    <mergeCell ref="A184:A186"/>
    <mergeCell ref="B204:B205"/>
    <mergeCell ref="B195:B196"/>
    <mergeCell ref="A187:A202"/>
    <mergeCell ref="B199:B200"/>
    <mergeCell ref="B201:B202"/>
    <mergeCell ref="B216:B219"/>
    <mergeCell ref="A46:A49"/>
    <mergeCell ref="A20:A28"/>
    <mergeCell ref="A29:A45"/>
    <mergeCell ref="A114:A122"/>
    <mergeCell ref="A62:A68"/>
    <mergeCell ref="A50:A61"/>
    <mergeCell ref="A72:A79"/>
    <mergeCell ref="A69:A71"/>
    <mergeCell ref="B93:B105"/>
    <mergeCell ref="B115:B116"/>
    <mergeCell ref="A80:A113"/>
    <mergeCell ref="B81:B83"/>
    <mergeCell ref="B106:B110"/>
    <mergeCell ref="B111:B113"/>
    <mergeCell ref="B84:B92"/>
    <mergeCell ref="C1:C2"/>
    <mergeCell ref="B6:B11"/>
    <mergeCell ref="B23:B28"/>
    <mergeCell ref="B75:B77"/>
    <mergeCell ref="B51:B52"/>
    <mergeCell ref="B53:B59"/>
    <mergeCell ref="B63:B64"/>
    <mergeCell ref="B60:B61"/>
    <mergeCell ref="B47:B49"/>
    <mergeCell ref="B33:B45"/>
    <mergeCell ref="A1:A2"/>
    <mergeCell ref="B1:B2"/>
    <mergeCell ref="B30:B32"/>
    <mergeCell ref="A5:A16"/>
    <mergeCell ref="B15:B16"/>
    <mergeCell ref="B18:B19"/>
    <mergeCell ref="A17:A19"/>
    <mergeCell ref="B13:B14"/>
    <mergeCell ref="B21:B22"/>
    <mergeCell ref="F1:I1"/>
    <mergeCell ref="E1:E2"/>
    <mergeCell ref="H2:I2"/>
    <mergeCell ref="B209:B214"/>
    <mergeCell ref="D1:D2"/>
    <mergeCell ref="B164:B167"/>
    <mergeCell ref="B188:B193"/>
    <mergeCell ref="B149:B150"/>
    <mergeCell ref="B185:B186"/>
    <mergeCell ref="B180:B183"/>
  </mergeCells>
  <printOptions verticalCentered="1"/>
  <pageMargins left="0.984251968503937" right="0.7874015748031497" top="0.3937007874015748" bottom="0.2362204724409449" header="0.1968503937007874" footer="0.15748031496062992"/>
  <pageSetup horizontalDpi="300" verticalDpi="300" orientation="portrait" paperSize="9" r:id="rId1"/>
  <headerFooter alignWithMargins="0">
    <oddHeader xml:space="preserve">&amp;CStrona &amp;PZał. Nr 1 do  Uchwały Rady Miejskiej w Jezioranach  Nr .........  z  dnia   .........  w sprawie  budżetu gminy na rok 2011- PROJEKT  DOCHODÓW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2011-11-22T03:19:45Z</cp:lastPrinted>
  <dcterms:created xsi:type="dcterms:W3CDTF">2009-11-12T11:13:42Z</dcterms:created>
  <dcterms:modified xsi:type="dcterms:W3CDTF">2011-11-29T17:51:39Z</dcterms:modified>
  <cp:category/>
  <cp:version/>
  <cp:contentType/>
  <cp:contentStatus/>
</cp:coreProperties>
</file>