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<sst xmlns="http://schemas.openxmlformats.org/spreadsheetml/2006/main" count="188" uniqueCount="174">
  <si>
    <t>dział</t>
  </si>
  <si>
    <t>rozdział</t>
  </si>
  <si>
    <t>par</t>
  </si>
  <si>
    <t>Treść</t>
  </si>
  <si>
    <t>plan obecny</t>
  </si>
  <si>
    <t>zmiana</t>
  </si>
  <si>
    <t>plan po zmianach</t>
  </si>
  <si>
    <t>010</t>
  </si>
  <si>
    <t>Rolnictwo i łowiectwo</t>
  </si>
  <si>
    <t>01010</t>
  </si>
  <si>
    <t>Infrastruktura wodociągowa i sanitacyjna wsi</t>
  </si>
  <si>
    <t>6050</t>
  </si>
  <si>
    <t xml:space="preserve">Wydatki inwestycyjne jednostek budżetowych </t>
  </si>
  <si>
    <t>Zasilenie i oprzyrządowanie przepompowni ścieków w Wójtówce</t>
  </si>
  <si>
    <t>6060</t>
  </si>
  <si>
    <t>Wydatki na zakupy inwestycyjne</t>
  </si>
  <si>
    <t>600</t>
  </si>
  <si>
    <t>TRANSPORT I ŁĄCZNOŚĆ</t>
  </si>
  <si>
    <t>4210</t>
  </si>
  <si>
    <t>4300</t>
  </si>
  <si>
    <t>60016</t>
  </si>
  <si>
    <t>6059</t>
  </si>
  <si>
    <t>750</t>
  </si>
  <si>
    <t>Administracja publiczna</t>
  </si>
  <si>
    <t>Bezpieczeństwo publiczne i ochrona p.poż</t>
  </si>
  <si>
    <t>Pozostała działalność</t>
  </si>
  <si>
    <t>6057</t>
  </si>
  <si>
    <t>Oświata i wychowanie</t>
  </si>
  <si>
    <t>80101</t>
  </si>
  <si>
    <t>Szkoły Podstawowe</t>
  </si>
  <si>
    <t>Wynagrodzenia osobowe pracowników</t>
  </si>
  <si>
    <t>4307</t>
  </si>
  <si>
    <t>80130</t>
  </si>
  <si>
    <t>Szkoły Zawodowe</t>
  </si>
  <si>
    <t>4217</t>
  </si>
  <si>
    <t>Pomoc Społeczne</t>
  </si>
  <si>
    <t xml:space="preserve">Zasiłki i pomoc w naturze </t>
  </si>
  <si>
    <t>3110</t>
  </si>
  <si>
    <t>Świadczenia społeczne</t>
  </si>
  <si>
    <t>GOSPODARKA KOMUNALNA I OCHRONA ŚRODOWISKA</t>
  </si>
  <si>
    <t>Gospodarka ściekowa i ochrona wód</t>
  </si>
  <si>
    <t xml:space="preserve">RAZEM   W Y D A T K I   zmiany </t>
  </si>
  <si>
    <t xml:space="preserve">    w tym -  bieżące </t>
  </si>
  <si>
    <t xml:space="preserve">               - majątkowe</t>
  </si>
  <si>
    <t>razem zmiany wydatków</t>
  </si>
  <si>
    <t xml:space="preserve"> różnice </t>
  </si>
  <si>
    <t xml:space="preserve">OGÓŁEM WYDATKI GMINY , w tym : </t>
  </si>
  <si>
    <t xml:space="preserve"> ZBIORCZO WYDATKI  BIEŻĄCE GMINY</t>
  </si>
  <si>
    <t>ZBIORCZO WYDATKI MAJĄTKOWE GMINY</t>
  </si>
  <si>
    <t>D O C H O D Y :</t>
  </si>
  <si>
    <t>75412</t>
  </si>
  <si>
    <t>6297</t>
  </si>
  <si>
    <t xml:space="preserve">D   O   C   H   O   D   Y </t>
  </si>
  <si>
    <t xml:space="preserve">RAZEM   zmiany  dochodów </t>
  </si>
  <si>
    <t xml:space="preserve">w tym dochody  bieżące </t>
  </si>
  <si>
    <t xml:space="preserve">            dochody majątkowe</t>
  </si>
  <si>
    <t xml:space="preserve">razem zmiany  dochodów </t>
  </si>
  <si>
    <t xml:space="preserve">OGÓŁEM    GMINA   DOCHODY </t>
  </si>
  <si>
    <t xml:space="preserve"> w tym  DOCHODY BIEŻĄCE </t>
  </si>
  <si>
    <t xml:space="preserve">             Dochody  majątkowe</t>
  </si>
  <si>
    <t>Dochody bieżące</t>
  </si>
  <si>
    <t>Wydatki bieżące</t>
  </si>
  <si>
    <t>róznice</t>
  </si>
  <si>
    <t>Dochody majątkowe</t>
  </si>
  <si>
    <t>Wydatki majątkowe</t>
  </si>
  <si>
    <t>różnice</t>
  </si>
  <si>
    <t>OGÓŁEM  G M I N A:</t>
  </si>
  <si>
    <t>DOCHODY   zbiorczo</t>
  </si>
  <si>
    <r>
      <t xml:space="preserve">WYDATKI  </t>
    </r>
    <r>
      <rPr>
        <i/>
        <sz val="8"/>
        <rFont val="Times New Roman"/>
        <family val="1"/>
      </rPr>
      <t xml:space="preserve">    zbiorczo </t>
    </r>
  </si>
  <si>
    <t>DEFICYT</t>
  </si>
  <si>
    <t xml:space="preserve">kredyty i pożyczki  do pobrania </t>
  </si>
  <si>
    <t>do spłaty</t>
  </si>
  <si>
    <t xml:space="preserve">DŁUG </t>
  </si>
  <si>
    <t xml:space="preserve">w tym dług  UE </t>
  </si>
  <si>
    <t xml:space="preserve">   dług poza UE </t>
  </si>
  <si>
    <t>Wskażniki długu : ogółem</t>
  </si>
  <si>
    <t xml:space="preserve">                            poza UE </t>
  </si>
  <si>
    <t xml:space="preserve">Dług po ODLICZENIU DŁUGU  zlikwidowanego wpływem środków  UE z wyprzedz. i doliczeniu długu wfośigw i kred UE na dług własny  </t>
  </si>
  <si>
    <t>wzrost dochodów o pożyczkę na wyprzedzające</t>
  </si>
  <si>
    <t xml:space="preserve">dług ogólny </t>
  </si>
  <si>
    <t>dług UE  wyprzedzające F</t>
  </si>
  <si>
    <t>dług  UE  wfośigw F</t>
  </si>
  <si>
    <t>dług UE Szkoły ponadgimnazjalnej</t>
  </si>
  <si>
    <t xml:space="preserve">dług poza UE </t>
  </si>
  <si>
    <t>4010</t>
  </si>
  <si>
    <t xml:space="preserve">Ochotnicze Straże pożarne </t>
  </si>
  <si>
    <t>75095</t>
  </si>
  <si>
    <t xml:space="preserve">Pozostała działaność -promocja gminy </t>
  </si>
  <si>
    <t xml:space="preserve">nagrody rzeczowe  dla laureatów gminy  w sporcie </t>
  </si>
  <si>
    <t>710</t>
  </si>
  <si>
    <t>71004</t>
  </si>
  <si>
    <t xml:space="preserve">Działalność usługowa </t>
  </si>
  <si>
    <t>Usługi materialne - (zobowiazanie wobec powiatu +  sprzygotowania do sprzedaży działek Parchimowicza ....</t>
  </si>
  <si>
    <t>Planowanie przestrzenne</t>
  </si>
  <si>
    <t xml:space="preserve">Zakup materiałów i wyposażenia </t>
  </si>
  <si>
    <t>zakup materiałów  do naprawy sprzętu p.poż.</t>
  </si>
  <si>
    <t>4...7</t>
  </si>
  <si>
    <t>4...9</t>
  </si>
  <si>
    <t>4...0</t>
  </si>
  <si>
    <t>4170</t>
  </si>
  <si>
    <t xml:space="preserve">Wynagrodzenia bezosobowe </t>
  </si>
  <si>
    <t>PROGRAM szkolenie zawodowe</t>
  </si>
  <si>
    <t xml:space="preserve">usługi materialne (szkolenia pracowników  obsługujących program </t>
  </si>
  <si>
    <t>4440</t>
  </si>
  <si>
    <t xml:space="preserve">odpis na zakładowy fundusz świadczeń socjalnych </t>
  </si>
  <si>
    <t xml:space="preserve">wydatki inwestycyjne jednostek budżetowych </t>
  </si>
  <si>
    <t>85213</t>
  </si>
  <si>
    <t>4130</t>
  </si>
  <si>
    <t>85216</t>
  </si>
  <si>
    <t>85219</t>
  </si>
  <si>
    <t>3020</t>
  </si>
  <si>
    <t xml:space="preserve">Wydatki osobowe niezaliczone do wynagrodzeń </t>
  </si>
  <si>
    <t xml:space="preserve">Ośrodki pomocy społecznej </t>
  </si>
  <si>
    <t>85228</t>
  </si>
  <si>
    <t>Usługi opiekuńcze</t>
  </si>
  <si>
    <t>3020....</t>
  </si>
  <si>
    <t xml:space="preserve">wydatki  rzeczowe </t>
  </si>
  <si>
    <t>3,4..7</t>
  </si>
  <si>
    <t>3,4..9</t>
  </si>
  <si>
    <t xml:space="preserve">Edukacyjna opieka wychowawcza </t>
  </si>
  <si>
    <t>3240</t>
  </si>
  <si>
    <t xml:space="preserve">Stypendia dla uczniów </t>
  </si>
  <si>
    <t>4590</t>
  </si>
  <si>
    <t xml:space="preserve">Kary i Odszkodowania na rzecz osób fizycznych </t>
  </si>
  <si>
    <t xml:space="preserve">Kultura fizyczna </t>
  </si>
  <si>
    <t xml:space="preserve">Obiekty sportowe </t>
  </si>
  <si>
    <t xml:space="preserve">Przedszkola </t>
  </si>
  <si>
    <t>wynagrodzenia i pochodne -środki gminy</t>
  </si>
  <si>
    <t>jw.</t>
  </si>
  <si>
    <t>Pozostałe zadania w zakresie polityki społecznej</t>
  </si>
  <si>
    <t>PROGRAM Kapitał Ludzki</t>
  </si>
  <si>
    <t xml:space="preserve"> w tym Radostowo </t>
  </si>
  <si>
    <t>4019</t>
  </si>
  <si>
    <t>6620</t>
  </si>
  <si>
    <t>ROLNICTWO I ŁOWIETWO</t>
  </si>
  <si>
    <t>Dotacje celowe otrzymane z powiatu na inwestycje i zakupy inwestycyjne realizowane na podstawie  porozumień (umów) między jst</t>
  </si>
  <si>
    <t>Drogi publiczne gminne</t>
  </si>
  <si>
    <t>Śrdoki na dofinansowanie własnych inwestycji gmin (związków gmin), powiatów (zwiazków powiatów), samorządów województw, pozyskane z innych źródeł</t>
  </si>
  <si>
    <t>758</t>
  </si>
  <si>
    <t>75801</t>
  </si>
  <si>
    <t>RÓŻNE ROZLICZENIA</t>
  </si>
  <si>
    <t>Część oświatowa subwencji ogólnej dla jednostek samorządu terytorialnego</t>
  </si>
  <si>
    <t>2920</t>
  </si>
  <si>
    <t>Subwencje ogólne z budżetu państwa</t>
  </si>
  <si>
    <t>801</t>
  </si>
  <si>
    <t>80104</t>
  </si>
  <si>
    <t>OŚWIATA I WYCHOWANIE</t>
  </si>
  <si>
    <t>Przedszkola</t>
  </si>
  <si>
    <t>2007</t>
  </si>
  <si>
    <t>Dotacje celowe w ramach programów finansowanych z udziałem środków europejskich oraz środków o których mowa w art..5 ust.1 pkt 3 oraz ust.3 pkt 5 i 6 ustawy, lub płatności w ramach budżetu środków europejskich</t>
  </si>
  <si>
    <t>853</t>
  </si>
  <si>
    <t>85395</t>
  </si>
  <si>
    <t>POZOSTAŁE ZADANIA W ZAKRESIE POLITYKI SPOŁECZNEJ</t>
  </si>
  <si>
    <t>854</t>
  </si>
  <si>
    <t>85415</t>
  </si>
  <si>
    <t>EDUKACYJNA OPIEKA WYCHOWAWCZA</t>
  </si>
  <si>
    <t>Pomoc materialna dla uczniów</t>
  </si>
  <si>
    <t>2030</t>
  </si>
  <si>
    <t>Dotacje celowe otrzymane z budżetu państwa na realizację własnych zadań bieżących gmin (związków gmin)</t>
  </si>
  <si>
    <t xml:space="preserve">wykup sieci wodociągowej  w Dercu </t>
  </si>
  <si>
    <t xml:space="preserve">PROGRAM:przedszkole  Radostowo -środki UE </t>
  </si>
  <si>
    <t>zamontowanie na klatce schodowej czujki i nawiewu (bhp)-roboty dodatkowe  -gminy</t>
  </si>
  <si>
    <t>konieczność wykonania nowej  posadzki , wydzielenia drewnianej konstrukcji dachu od pomieszczeńpodwójną warstwą płyt GKF  wraz z obudową słupów i belek  w pomiesz czeniu na strychu oraz wykonanie glazury</t>
  </si>
  <si>
    <t xml:space="preserve">pomiar powykonawczy geodezyjny boisk wiejskich Potryty,Wójtówko,Radostowo </t>
  </si>
  <si>
    <t>75023</t>
  </si>
  <si>
    <t>Urzędy miast i gmin</t>
  </si>
  <si>
    <t xml:space="preserve">wynagrodzenia  osobowe pracownikow </t>
  </si>
  <si>
    <t xml:space="preserve">Oświetlenie uliczne </t>
  </si>
  <si>
    <t>4260</t>
  </si>
  <si>
    <t xml:space="preserve">Energia </t>
  </si>
  <si>
    <t>4110</t>
  </si>
  <si>
    <t xml:space="preserve">Składka na ubezpieczenia społeczne </t>
  </si>
  <si>
    <t xml:space="preserve">zakup pompy do oczyszczalni </t>
  </si>
  <si>
    <t xml:space="preserve">Zakupy inwestycyjne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</si>
</sst>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i/>
      <sz val="8"/>
      <name val="Times New Roman"/>
      <family val="1"/>
    </font>
    <font>
      <i/>
      <sz val="9"/>
      <name val="Times New Roman"/>
      <family val="1"/>
    </font>
    <font>
      <b/>
      <sz val="16"/>
      <name val="Times New Roman"/>
      <family val="1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1" fillId="0" borderId="10" xfId="51" applyFont="1" applyFill="1" applyBorder="1" applyAlignment="1">
      <alignment horizontal="left" vertical="top" wrapText="1"/>
      <protection/>
    </xf>
    <xf numFmtId="0" fontId="0" fillId="0" borderId="13" xfId="0" applyBorder="1" applyAlignment="1">
      <alignment horizontal="left" vertical="top" wrapText="1"/>
    </xf>
    <xf numFmtId="0" fontId="1" fillId="0" borderId="10" xfId="51" applyFont="1" applyBorder="1" applyAlignment="1">
      <alignment horizontal="left" vertical="top" wrapText="1"/>
      <protection/>
    </xf>
    <xf numFmtId="49" fontId="4" fillId="0" borderId="12" xfId="0" applyNumberFormat="1" applyFont="1" applyBorder="1" applyAlignment="1">
      <alignment vertical="top" wrapText="1"/>
    </xf>
    <xf numFmtId="0" fontId="4" fillId="0" borderId="10" xfId="51" applyFont="1" applyBorder="1" applyAlignment="1">
      <alignment vertical="top" wrapText="1"/>
      <protection/>
    </xf>
    <xf numFmtId="4" fontId="5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0" borderId="10" xfId="51" applyFont="1" applyBorder="1" applyAlignment="1">
      <alignment horizontal="left" vertical="top" wrapText="1"/>
      <protection/>
    </xf>
    <xf numFmtId="4" fontId="6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10" xfId="51" applyFont="1" applyBorder="1" applyAlignment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top" wrapText="1"/>
    </xf>
    <xf numFmtId="0" fontId="4" fillId="0" borderId="10" xfId="51" applyFont="1" applyBorder="1" applyAlignment="1">
      <alignment horizontal="left" vertical="top" wrapText="1"/>
      <protection/>
    </xf>
    <xf numFmtId="49" fontId="6" fillId="0" borderId="12" xfId="0" applyNumberFormat="1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51" applyFont="1" applyBorder="1" applyAlignment="1">
      <alignment horizontal="left" vertical="top" wrapText="1"/>
      <protection/>
    </xf>
    <xf numFmtId="4" fontId="1" fillId="0" borderId="10" xfId="51" applyNumberFormat="1" applyFont="1" applyBorder="1" applyAlignment="1">
      <alignment horizontal="right" vertical="center"/>
      <protection/>
    </xf>
    <xf numFmtId="49" fontId="4" fillId="0" borderId="12" xfId="0" applyNumberFormat="1" applyFont="1" applyBorder="1" applyAlignment="1">
      <alignment horizontal="left" vertical="top" wrapText="1"/>
    </xf>
    <xf numFmtId="4" fontId="1" fillId="0" borderId="10" xfId="51" applyNumberFormat="1" applyFont="1" applyBorder="1" applyAlignment="1">
      <alignment horizontal="right" vertical="center"/>
      <protection/>
    </xf>
    <xf numFmtId="0" fontId="4" fillId="0" borderId="10" xfId="51" applyFont="1" applyBorder="1" applyAlignment="1">
      <alignment horizontal="left" vertical="top" wrapText="1"/>
      <protection/>
    </xf>
    <xf numFmtId="4" fontId="4" fillId="0" borderId="10" xfId="51" applyNumberFormat="1" applyFont="1" applyBorder="1" applyAlignment="1">
      <alignment horizontal="right" vertical="center"/>
      <protection/>
    </xf>
    <xf numFmtId="4" fontId="4" fillId="0" borderId="10" xfId="0" applyNumberFormat="1" applyFont="1" applyBorder="1" applyAlignment="1">
      <alignment horizontal="right" vertical="top" wrapText="1"/>
    </xf>
    <xf numFmtId="49" fontId="4" fillId="0" borderId="14" xfId="0" applyNumberFormat="1" applyFont="1" applyBorder="1" applyAlignment="1">
      <alignment horizontal="left" vertical="top" wrapText="1"/>
    </xf>
    <xf numFmtId="0" fontId="1" fillId="0" borderId="13" xfId="51" applyFont="1" applyBorder="1" applyAlignment="1">
      <alignment horizontal="left" vertical="top" wrapText="1"/>
      <protection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right" vertical="top" wrapText="1"/>
    </xf>
    <xf numFmtId="4" fontId="8" fillId="0" borderId="15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4" fontId="1" fillId="0" borderId="15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49" fontId="1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 wrapText="1"/>
    </xf>
    <xf numFmtId="4" fontId="4" fillId="0" borderId="0" xfId="0" applyNumberFormat="1" applyFont="1" applyBorder="1" applyAlignment="1">
      <alignment/>
    </xf>
    <xf numFmtId="4" fontId="4" fillId="0" borderId="15" xfId="0" applyNumberFormat="1" applyFont="1" applyBorder="1" applyAlignment="1">
      <alignment horizontal="right" vertical="top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 vertical="top"/>
    </xf>
    <xf numFmtId="0" fontId="8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 vertical="top"/>
    </xf>
    <xf numFmtId="4" fontId="8" fillId="0" borderId="1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right"/>
    </xf>
    <xf numFmtId="10" fontId="4" fillId="0" borderId="10" xfId="0" applyNumberFormat="1" applyFont="1" applyBorder="1" applyAlignment="1">
      <alignment wrapText="1"/>
    </xf>
    <xf numFmtId="0" fontId="6" fillId="0" borderId="12" xfId="0" applyFont="1" applyBorder="1" applyAlignment="1">
      <alignment horizontal="left" vertical="top" wrapText="1"/>
    </xf>
    <xf numFmtId="4" fontId="1" fillId="0" borderId="13" xfId="51" applyNumberFormat="1" applyFont="1" applyBorder="1" applyAlignment="1">
      <alignment horizontal="left" vertical="center"/>
      <protection/>
    </xf>
    <xf numFmtId="49" fontId="1" fillId="0" borderId="12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vertical="top" wrapText="1"/>
    </xf>
    <xf numFmtId="0" fontId="11" fillId="0" borderId="13" xfId="0" applyFont="1" applyBorder="1" applyAlignment="1">
      <alignment horizontal="left" vertical="top" wrapText="1"/>
    </xf>
    <xf numFmtId="4" fontId="4" fillId="0" borderId="13" xfId="51" applyNumberFormat="1" applyFont="1" applyBorder="1" applyAlignment="1">
      <alignment horizontal="left" vertical="center"/>
      <protection/>
    </xf>
    <xf numFmtId="0" fontId="2" fillId="0" borderId="10" xfId="51" applyFont="1" applyBorder="1" applyAlignment="1">
      <alignment horizontal="left" vertical="top" wrapText="1"/>
      <protection/>
    </xf>
    <xf numFmtId="49" fontId="1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vertical="top" wrapText="1"/>
    </xf>
    <xf numFmtId="4" fontId="1" fillId="0" borderId="10" xfId="51" applyNumberFormat="1" applyFont="1" applyBorder="1" applyAlignment="1">
      <alignment horizontal="left" vertical="center"/>
      <protection/>
    </xf>
    <xf numFmtId="4" fontId="4" fillId="0" borderId="10" xfId="51" applyNumberFormat="1" applyFont="1" applyBorder="1" applyAlignment="1">
      <alignment horizontal="left" vertical="center"/>
      <protection/>
    </xf>
    <xf numFmtId="0" fontId="8" fillId="0" borderId="0" xfId="0" applyFont="1" applyAlignment="1">
      <alignment wrapText="1"/>
    </xf>
    <xf numFmtId="4" fontId="4" fillId="0" borderId="13" xfId="51" applyNumberFormat="1" applyFont="1" applyBorder="1" applyAlignment="1">
      <alignment horizontal="right" vertical="center"/>
      <protection/>
    </xf>
    <xf numFmtId="0" fontId="8" fillId="0" borderId="10" xfId="51" applyFont="1" applyBorder="1" applyAlignment="1">
      <alignment horizontal="left" vertical="top" wrapText="1"/>
      <protection/>
    </xf>
    <xf numFmtId="49" fontId="1" fillId="0" borderId="11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8" fillId="0" borderId="11" xfId="51" applyFont="1" applyBorder="1" applyAlignment="1">
      <alignment horizontal="left" vertical="top" wrapText="1"/>
      <protection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vertical="top" wrapText="1"/>
    </xf>
    <xf numFmtId="0" fontId="11" fillId="0" borderId="1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3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zoomScalePageLayoutView="0" workbookViewId="0" topLeftCell="A1">
      <selection activeCell="H61" sqref="H61"/>
    </sheetView>
  </sheetViews>
  <sheetFormatPr defaultColWidth="9.00390625" defaultRowHeight="12.75"/>
  <cols>
    <col min="1" max="1" width="4.375" style="93" customWidth="1"/>
    <col min="2" max="2" width="7.00390625" style="93" customWidth="1"/>
    <col min="3" max="3" width="5.25390625" style="93" customWidth="1"/>
    <col min="4" max="4" width="35.00390625" style="99" customWidth="1"/>
    <col min="5" max="5" width="11.75390625" style="88" customWidth="1"/>
    <col min="6" max="6" width="11.125" style="88" customWidth="1"/>
    <col min="7" max="7" width="11.625" style="88" customWidth="1"/>
    <col min="8" max="8" width="14.25390625" style="4" bestFit="1" customWidth="1"/>
    <col min="9" max="9" width="10.875" style="4" customWidth="1"/>
    <col min="10" max="16384" width="9.125" style="4" customWidth="1"/>
  </cols>
  <sheetData>
    <row r="1" spans="1:7" ht="23.2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spans="1:7" ht="14.25" customHeight="1">
      <c r="A2" s="128" t="s">
        <v>7</v>
      </c>
      <c r="B2" s="5"/>
      <c r="C2" s="6"/>
      <c r="D2" s="7" t="s">
        <v>8</v>
      </c>
      <c r="E2" s="3">
        <f>E3</f>
        <v>0</v>
      </c>
      <c r="F2" s="3">
        <f>F3</f>
        <v>26000</v>
      </c>
      <c r="G2" s="3">
        <f>G3</f>
        <v>26000</v>
      </c>
    </row>
    <row r="3" spans="1:7" ht="15" customHeight="1">
      <c r="A3" s="126"/>
      <c r="B3" s="128" t="s">
        <v>9</v>
      </c>
      <c r="C3" s="6"/>
      <c r="D3" s="9" t="s">
        <v>10</v>
      </c>
      <c r="E3" s="3">
        <f>E4+E6</f>
        <v>0</v>
      </c>
      <c r="F3" s="3">
        <f>F4+F6</f>
        <v>26000</v>
      </c>
      <c r="G3" s="3">
        <f>G4+G6</f>
        <v>26000</v>
      </c>
    </row>
    <row r="4" spans="1:7" s="13" customFormat="1" ht="12.75">
      <c r="A4" s="126"/>
      <c r="B4" s="138"/>
      <c r="C4" s="10" t="s">
        <v>11</v>
      </c>
      <c r="D4" s="11" t="s">
        <v>12</v>
      </c>
      <c r="E4" s="12">
        <f>E5</f>
        <v>0</v>
      </c>
      <c r="F4" s="12">
        <f>F5</f>
        <v>6000</v>
      </c>
      <c r="G4" s="12">
        <f>G5</f>
        <v>6000</v>
      </c>
    </row>
    <row r="5" spans="1:7" s="13" customFormat="1" ht="22.5">
      <c r="A5" s="126"/>
      <c r="B5" s="138"/>
      <c r="C5" s="10"/>
      <c r="D5" s="121" t="s">
        <v>13</v>
      </c>
      <c r="E5" s="12"/>
      <c r="F5" s="12">
        <v>6000</v>
      </c>
      <c r="G5" s="12">
        <f>E5+F5</f>
        <v>6000</v>
      </c>
    </row>
    <row r="6" spans="1:7" s="13" customFormat="1" ht="12.75">
      <c r="A6" s="126"/>
      <c r="B6" s="138"/>
      <c r="C6" s="10" t="s">
        <v>14</v>
      </c>
      <c r="D6" s="14" t="s">
        <v>15</v>
      </c>
      <c r="E6" s="12">
        <f>E7</f>
        <v>0</v>
      </c>
      <c r="F6" s="12">
        <f>F7</f>
        <v>20000</v>
      </c>
      <c r="G6" s="12">
        <f>G7</f>
        <v>20000</v>
      </c>
    </row>
    <row r="7" spans="1:7" s="13" customFormat="1" ht="12.75">
      <c r="A7" s="127"/>
      <c r="B7" s="139"/>
      <c r="C7" s="10"/>
      <c r="D7" s="15" t="s">
        <v>159</v>
      </c>
      <c r="E7" s="12"/>
      <c r="F7" s="12">
        <v>20000</v>
      </c>
      <c r="G7" s="12">
        <f>E7+F7</f>
        <v>20000</v>
      </c>
    </row>
    <row r="8" spans="1:7" s="13" customFormat="1" ht="12.75">
      <c r="A8" s="128" t="s">
        <v>22</v>
      </c>
      <c r="B8" s="110"/>
      <c r="C8" s="104"/>
      <c r="D8" s="105" t="s">
        <v>23</v>
      </c>
      <c r="E8" s="106">
        <f>E9+E12</f>
        <v>1688974.56</v>
      </c>
      <c r="F8" s="106">
        <f>F9+F12</f>
        <v>-31000</v>
      </c>
      <c r="G8" s="106">
        <f>G9+G12</f>
        <v>1657974.56</v>
      </c>
    </row>
    <row r="9" spans="1:7" s="13" customFormat="1" ht="12.75">
      <c r="A9" s="129"/>
      <c r="B9" s="118" t="s">
        <v>164</v>
      </c>
      <c r="C9" s="104"/>
      <c r="D9" s="105" t="s">
        <v>165</v>
      </c>
      <c r="E9" s="106">
        <f>E10+E11</f>
        <v>1661974.56</v>
      </c>
      <c r="F9" s="106">
        <f>F10+F11</f>
        <v>-36000</v>
      </c>
      <c r="G9" s="106">
        <f>G10+G11</f>
        <v>1625974.56</v>
      </c>
    </row>
    <row r="10" spans="1:7" s="13" customFormat="1" ht="12.75">
      <c r="A10" s="129"/>
      <c r="B10" s="118"/>
      <c r="C10" s="119" t="s">
        <v>84</v>
      </c>
      <c r="D10" s="49" t="s">
        <v>166</v>
      </c>
      <c r="E10" s="120">
        <v>1421883.51</v>
      </c>
      <c r="F10" s="120">
        <v>-30000</v>
      </c>
      <c r="G10" s="120">
        <f>E10+F10</f>
        <v>1391883.51</v>
      </c>
    </row>
    <row r="11" spans="1:7" s="13" customFormat="1" ht="12.75">
      <c r="A11" s="129"/>
      <c r="B11" s="118"/>
      <c r="C11" s="119" t="s">
        <v>170</v>
      </c>
      <c r="D11" s="49" t="s">
        <v>171</v>
      </c>
      <c r="E11" s="120">
        <v>240091.05</v>
      </c>
      <c r="F11" s="120">
        <v>-6000</v>
      </c>
      <c r="G11" s="120">
        <f>E11+F11</f>
        <v>234091.05</v>
      </c>
    </row>
    <row r="12" spans="1:7" s="13" customFormat="1" ht="12.75">
      <c r="A12" s="126"/>
      <c r="B12" s="130" t="s">
        <v>86</v>
      </c>
      <c r="C12" s="10"/>
      <c r="D12" s="15" t="s">
        <v>87</v>
      </c>
      <c r="E12" s="12">
        <f>E13</f>
        <v>27000</v>
      </c>
      <c r="F12" s="12">
        <f>F13</f>
        <v>5000</v>
      </c>
      <c r="G12" s="12">
        <f>G13</f>
        <v>32000</v>
      </c>
    </row>
    <row r="13" spans="1:7" s="13" customFormat="1" ht="12.75">
      <c r="A13" s="127"/>
      <c r="B13" s="131"/>
      <c r="C13" s="10" t="s">
        <v>18</v>
      </c>
      <c r="D13" s="15" t="s">
        <v>88</v>
      </c>
      <c r="E13" s="12">
        <v>27000</v>
      </c>
      <c r="F13" s="12">
        <v>5000</v>
      </c>
      <c r="G13" s="12">
        <f>E13+F13</f>
        <v>32000</v>
      </c>
    </row>
    <row r="14" spans="1:7" s="13" customFormat="1" ht="12.75">
      <c r="A14" s="128" t="s">
        <v>89</v>
      </c>
      <c r="B14" s="110"/>
      <c r="C14" s="104"/>
      <c r="D14" s="105" t="s">
        <v>91</v>
      </c>
      <c r="E14" s="106">
        <f aca="true" t="shared" si="0" ref="E14:G15">E15</f>
        <v>40000</v>
      </c>
      <c r="F14" s="106">
        <f t="shared" si="0"/>
        <v>45000</v>
      </c>
      <c r="G14" s="106">
        <f t="shared" si="0"/>
        <v>85000</v>
      </c>
    </row>
    <row r="15" spans="1:7" s="13" customFormat="1" ht="12.75">
      <c r="A15" s="126"/>
      <c r="B15" s="111" t="s">
        <v>90</v>
      </c>
      <c r="C15" s="10"/>
      <c r="D15" s="13" t="s">
        <v>93</v>
      </c>
      <c r="E15" s="12">
        <f t="shared" si="0"/>
        <v>40000</v>
      </c>
      <c r="F15" s="12">
        <f t="shared" si="0"/>
        <v>45000</v>
      </c>
      <c r="G15" s="12">
        <f t="shared" si="0"/>
        <v>85000</v>
      </c>
    </row>
    <row r="16" spans="1:7" s="13" customFormat="1" ht="36" customHeight="1">
      <c r="A16" s="127"/>
      <c r="B16" s="111"/>
      <c r="C16" s="10" t="s">
        <v>19</v>
      </c>
      <c r="D16" s="15" t="s">
        <v>92</v>
      </c>
      <c r="E16" s="12">
        <v>40000</v>
      </c>
      <c r="F16" s="12">
        <v>45000</v>
      </c>
      <c r="G16" s="12">
        <f>E16+F16</f>
        <v>85000</v>
      </c>
    </row>
    <row r="17" spans="1:7" s="21" customFormat="1" ht="15" customHeight="1">
      <c r="A17" s="140">
        <v>754</v>
      </c>
      <c r="B17" s="17"/>
      <c r="C17" s="18"/>
      <c r="D17" s="19" t="s">
        <v>24</v>
      </c>
      <c r="E17" s="20">
        <f aca="true" t="shared" si="1" ref="E17:G20">E18</f>
        <v>90152</v>
      </c>
      <c r="F17" s="20">
        <f t="shared" si="1"/>
        <v>0</v>
      </c>
      <c r="G17" s="20">
        <f t="shared" si="1"/>
        <v>90152</v>
      </c>
    </row>
    <row r="18" spans="1:7" ht="15" customHeight="1">
      <c r="A18" s="126"/>
      <c r="B18" s="141" t="s">
        <v>50</v>
      </c>
      <c r="C18" s="23"/>
      <c r="D18" s="24" t="s">
        <v>85</v>
      </c>
      <c r="E18" s="25">
        <f>E19</f>
        <v>90152</v>
      </c>
      <c r="F18" s="25">
        <f t="shared" si="1"/>
        <v>0</v>
      </c>
      <c r="G18" s="25">
        <f t="shared" si="1"/>
        <v>90152</v>
      </c>
    </row>
    <row r="19" spans="1:7" ht="15" customHeight="1">
      <c r="A19" s="126"/>
      <c r="B19" s="142"/>
      <c r="C19" s="23" t="s">
        <v>18</v>
      </c>
      <c r="D19" s="26" t="s">
        <v>94</v>
      </c>
      <c r="E19" s="25">
        <v>90152</v>
      </c>
      <c r="F19" s="25">
        <v>0</v>
      </c>
      <c r="G19" s="25">
        <f>E19+F19</f>
        <v>90152</v>
      </c>
    </row>
    <row r="20" spans="1:7" ht="12.75">
      <c r="A20" s="126"/>
      <c r="B20" s="142"/>
      <c r="C20" s="23"/>
      <c r="D20" s="117" t="s">
        <v>95</v>
      </c>
      <c r="E20" s="47">
        <f>E21</f>
        <v>0</v>
      </c>
      <c r="F20" s="47">
        <f t="shared" si="1"/>
        <v>2000</v>
      </c>
      <c r="G20" s="47">
        <f t="shared" si="1"/>
        <v>2000</v>
      </c>
    </row>
    <row r="21" spans="1:7" ht="12.75">
      <c r="A21" s="126"/>
      <c r="B21" s="142"/>
      <c r="C21" s="23"/>
      <c r="D21" s="117" t="s">
        <v>131</v>
      </c>
      <c r="E21" s="47"/>
      <c r="F21" s="47">
        <v>2000</v>
      </c>
      <c r="G21" s="47">
        <f>E21+F21</f>
        <v>2000</v>
      </c>
    </row>
    <row r="22" spans="1:7" s="21" customFormat="1" ht="12.75">
      <c r="A22" s="125">
        <v>801</v>
      </c>
      <c r="B22" s="112"/>
      <c r="C22" s="18"/>
      <c r="D22" s="9" t="s">
        <v>27</v>
      </c>
      <c r="E22" s="20">
        <f>E23+E26+E30+E31</f>
        <v>1639938.19</v>
      </c>
      <c r="F22" s="20">
        <f>F23+F26+F31</f>
        <v>172673.09999999998</v>
      </c>
      <c r="G22" s="20">
        <f>G23+G26+G31</f>
        <v>1812611.29</v>
      </c>
    </row>
    <row r="23" spans="1:7" ht="12.75">
      <c r="A23" s="126"/>
      <c r="B23" s="133" t="s">
        <v>28</v>
      </c>
      <c r="C23" s="27"/>
      <c r="D23" s="9" t="s">
        <v>29</v>
      </c>
      <c r="E23" s="28">
        <f>E24+E25</f>
        <v>1322098.99</v>
      </c>
      <c r="F23" s="28">
        <f>F24+F25</f>
        <v>0</v>
      </c>
      <c r="G23" s="28">
        <f>G24+G25</f>
        <v>1322098.99</v>
      </c>
    </row>
    <row r="24" spans="1:7" ht="12.75">
      <c r="A24" s="126"/>
      <c r="B24" s="134"/>
      <c r="C24" s="23" t="s">
        <v>84</v>
      </c>
      <c r="D24" s="26" t="s">
        <v>30</v>
      </c>
      <c r="E24" s="25">
        <v>1317098.99</v>
      </c>
      <c r="F24" s="25">
        <v>-3200</v>
      </c>
      <c r="G24" s="25">
        <f>E24+F24</f>
        <v>1313898.99</v>
      </c>
    </row>
    <row r="25" spans="1:7" ht="12.75">
      <c r="A25" s="126"/>
      <c r="B25" s="134"/>
      <c r="C25" s="23" t="s">
        <v>99</v>
      </c>
      <c r="D25" s="26" t="s">
        <v>100</v>
      </c>
      <c r="E25" s="25">
        <v>5000</v>
      </c>
      <c r="F25" s="25">
        <v>3200</v>
      </c>
      <c r="G25" s="25">
        <f>E25+F25</f>
        <v>8200</v>
      </c>
    </row>
    <row r="26" spans="1:7" ht="12.75">
      <c r="A26" s="126"/>
      <c r="B26" s="132">
        <v>80104</v>
      </c>
      <c r="C26" s="18"/>
      <c r="D26" s="9" t="s">
        <v>126</v>
      </c>
      <c r="E26" s="20">
        <f>E27+E28+E29+E30</f>
        <v>0</v>
      </c>
      <c r="F26" s="20">
        <f>F27+F28+F29+F30</f>
        <v>132355.8</v>
      </c>
      <c r="G26" s="20">
        <f>G27+G28+G29+G30</f>
        <v>132355.8</v>
      </c>
    </row>
    <row r="27" spans="1:7" ht="12.75">
      <c r="A27" s="126"/>
      <c r="B27" s="126"/>
      <c r="C27" s="23" t="s">
        <v>132</v>
      </c>
      <c r="D27" s="26" t="s">
        <v>127</v>
      </c>
      <c r="E27" s="25">
        <v>0</v>
      </c>
      <c r="F27" s="25">
        <v>13563.6</v>
      </c>
      <c r="G27" s="25">
        <f>E27+F27</f>
        <v>13563.6</v>
      </c>
    </row>
    <row r="28" spans="1:7" ht="12.75">
      <c r="A28" s="126"/>
      <c r="B28" s="126"/>
      <c r="C28" s="23" t="s">
        <v>34</v>
      </c>
      <c r="D28" s="26" t="s">
        <v>160</v>
      </c>
      <c r="E28" s="25">
        <v>0</v>
      </c>
      <c r="F28" s="25">
        <v>65433.6</v>
      </c>
      <c r="G28" s="25">
        <f>E28+F28</f>
        <v>65433.6</v>
      </c>
    </row>
    <row r="29" spans="1:7" ht="12.75">
      <c r="A29" s="126"/>
      <c r="B29" s="126"/>
      <c r="C29" s="23" t="s">
        <v>31</v>
      </c>
      <c r="D29" s="26" t="s">
        <v>128</v>
      </c>
      <c r="E29" s="25">
        <v>0</v>
      </c>
      <c r="F29" s="25">
        <v>38358.6</v>
      </c>
      <c r="G29" s="25">
        <f>E29+F29</f>
        <v>38358.6</v>
      </c>
    </row>
    <row r="30" spans="1:7" ht="12.75">
      <c r="A30" s="126"/>
      <c r="B30" s="127"/>
      <c r="C30" s="23" t="s">
        <v>26</v>
      </c>
      <c r="D30" s="26" t="s">
        <v>128</v>
      </c>
      <c r="E30" s="25">
        <v>0</v>
      </c>
      <c r="F30" s="25">
        <v>15000</v>
      </c>
      <c r="G30" s="25">
        <f>E30+F30</f>
        <v>15000</v>
      </c>
    </row>
    <row r="31" spans="1:7" ht="12.75">
      <c r="A31" s="126"/>
      <c r="B31" s="133" t="s">
        <v>32</v>
      </c>
      <c r="C31" s="27"/>
      <c r="D31" s="9" t="s">
        <v>33</v>
      </c>
      <c r="E31" s="28">
        <f>E35+E36+E37+E38+E40</f>
        <v>317839.19999999995</v>
      </c>
      <c r="F31" s="28">
        <f>F35+F36+F37+F38+F40</f>
        <v>40317.3</v>
      </c>
      <c r="G31" s="28">
        <f>G35+G36+G37+G38+G40</f>
        <v>358156.5</v>
      </c>
    </row>
    <row r="32" spans="1:7" ht="12.75">
      <c r="A32" s="126"/>
      <c r="B32" s="134"/>
      <c r="C32" s="93" t="s">
        <v>98</v>
      </c>
      <c r="D32" s="26"/>
      <c r="E32" s="25">
        <v>11794.3</v>
      </c>
      <c r="F32" s="25">
        <v>-11794.3</v>
      </c>
      <c r="G32" s="25">
        <f>E32+F32</f>
        <v>0</v>
      </c>
    </row>
    <row r="33" spans="1:7" ht="12.75">
      <c r="A33" s="126"/>
      <c r="B33" s="134"/>
      <c r="C33" s="23" t="s">
        <v>96</v>
      </c>
      <c r="D33" s="26"/>
      <c r="E33" s="25">
        <v>229546.68</v>
      </c>
      <c r="F33" s="25">
        <v>10025.14</v>
      </c>
      <c r="G33" s="25">
        <f>E33+F33</f>
        <v>239571.82</v>
      </c>
    </row>
    <row r="34" spans="1:7" ht="12.75">
      <c r="A34" s="126"/>
      <c r="B34" s="134"/>
      <c r="C34" s="23" t="s">
        <v>97</v>
      </c>
      <c r="D34" s="26"/>
      <c r="E34" s="98">
        <v>40508.22</v>
      </c>
      <c r="F34" s="98">
        <v>-22372.54</v>
      </c>
      <c r="G34" s="25">
        <f>E34+F34</f>
        <v>18135.68</v>
      </c>
    </row>
    <row r="35" spans="1:7" ht="12.75">
      <c r="A35" s="126"/>
      <c r="B35" s="134"/>
      <c r="C35" s="23"/>
      <c r="D35" s="30" t="s">
        <v>101</v>
      </c>
      <c r="E35" s="20">
        <f>SUM(E32:E34)</f>
        <v>281849.19999999995</v>
      </c>
      <c r="F35" s="20">
        <f>SUM(F32:F34)</f>
        <v>-24141.7</v>
      </c>
      <c r="G35" s="20">
        <f>SUM(G32:G34)</f>
        <v>257707.5</v>
      </c>
    </row>
    <row r="36" spans="1:7" ht="22.5">
      <c r="A36" s="126"/>
      <c r="B36" s="134"/>
      <c r="C36" s="23" t="s">
        <v>19</v>
      </c>
      <c r="D36" s="26" t="s">
        <v>102</v>
      </c>
      <c r="E36" s="25">
        <v>35990</v>
      </c>
      <c r="F36" s="25">
        <v>6690</v>
      </c>
      <c r="G36" s="25">
        <f>E36+F36</f>
        <v>42680</v>
      </c>
    </row>
    <row r="37" spans="1:7" ht="12.75">
      <c r="A37" s="126"/>
      <c r="B37" s="134"/>
      <c r="C37" s="23" t="s">
        <v>103</v>
      </c>
      <c r="D37" s="26" t="s">
        <v>104</v>
      </c>
      <c r="E37" s="25">
        <v>0</v>
      </c>
      <c r="F37" s="25">
        <v>9969</v>
      </c>
      <c r="G37" s="25">
        <f>E37+F37</f>
        <v>9969</v>
      </c>
    </row>
    <row r="38" spans="1:7" ht="12.75">
      <c r="A38" s="126"/>
      <c r="B38" s="134"/>
      <c r="C38" s="4">
        <v>6050</v>
      </c>
      <c r="D38" s="26" t="s">
        <v>105</v>
      </c>
      <c r="E38" s="25">
        <f>E39</f>
        <v>0</v>
      </c>
      <c r="F38" s="25">
        <f>F39</f>
        <v>38000</v>
      </c>
      <c r="G38" s="25">
        <f>G39</f>
        <v>38000</v>
      </c>
    </row>
    <row r="39" spans="1:7" ht="53.25" customHeight="1">
      <c r="A39" s="126"/>
      <c r="B39" s="134"/>
      <c r="C39" s="23"/>
      <c r="D39" s="115" t="s">
        <v>162</v>
      </c>
      <c r="E39" s="47"/>
      <c r="F39" s="47">
        <v>38000</v>
      </c>
      <c r="G39" s="47">
        <f>E39+F39</f>
        <v>38000</v>
      </c>
    </row>
    <row r="40" spans="1:7" ht="22.5">
      <c r="A40" s="126"/>
      <c r="B40" s="134"/>
      <c r="C40" s="23" t="s">
        <v>21</v>
      </c>
      <c r="D40" s="26" t="s">
        <v>161</v>
      </c>
      <c r="E40" s="25">
        <v>0</v>
      </c>
      <c r="F40" s="25">
        <v>9800</v>
      </c>
      <c r="G40" s="25">
        <f>E38+F40</f>
        <v>9800</v>
      </c>
    </row>
    <row r="41" spans="1:7" s="21" customFormat="1" ht="12.75">
      <c r="A41" s="125">
        <v>852</v>
      </c>
      <c r="B41" s="17"/>
      <c r="C41" s="18"/>
      <c r="D41" s="9" t="s">
        <v>35</v>
      </c>
      <c r="E41" s="20">
        <f>E42+E44+E46+E48</f>
        <v>1011221</v>
      </c>
      <c r="F41" s="20">
        <f>F42+F44+F46+F48</f>
        <v>-194765</v>
      </c>
      <c r="G41" s="20">
        <f>G42+G44+G46+G48</f>
        <v>816456</v>
      </c>
    </row>
    <row r="42" spans="1:7" ht="12.75">
      <c r="A42" s="126"/>
      <c r="B42" s="22" t="s">
        <v>106</v>
      </c>
      <c r="C42" s="23"/>
      <c r="D42" s="26"/>
      <c r="E42" s="25">
        <f>E43</f>
        <v>30857</v>
      </c>
      <c r="F42" s="25">
        <f>F43</f>
        <v>-5121</v>
      </c>
      <c r="G42" s="25">
        <f>G43</f>
        <v>25736</v>
      </c>
    </row>
    <row r="43" spans="1:7" ht="12.75">
      <c r="A43" s="126"/>
      <c r="B43" s="22"/>
      <c r="C43" s="23" t="s">
        <v>107</v>
      </c>
      <c r="D43" s="26"/>
      <c r="E43" s="25">
        <v>30857</v>
      </c>
      <c r="F43" s="25">
        <v>-5121</v>
      </c>
      <c r="G43" s="25">
        <f>E43+F43</f>
        <v>25736</v>
      </c>
    </row>
    <row r="44" spans="1:7" ht="12.75">
      <c r="A44" s="126"/>
      <c r="B44" s="22" t="s">
        <v>108</v>
      </c>
      <c r="C44" s="23"/>
      <c r="D44" s="26" t="s">
        <v>36</v>
      </c>
      <c r="E44" s="25">
        <f>E45</f>
        <v>283130</v>
      </c>
      <c r="F44" s="25">
        <f>F45</f>
        <v>-192992</v>
      </c>
      <c r="G44" s="25">
        <f>G45</f>
        <v>90138</v>
      </c>
    </row>
    <row r="45" spans="1:7" ht="12.75">
      <c r="A45" s="126"/>
      <c r="B45" s="22"/>
      <c r="C45" s="23" t="s">
        <v>37</v>
      </c>
      <c r="D45" s="26" t="s">
        <v>38</v>
      </c>
      <c r="E45" s="25">
        <v>283130</v>
      </c>
      <c r="F45" s="25">
        <v>-192992</v>
      </c>
      <c r="G45" s="25">
        <f>E45+F45</f>
        <v>90138</v>
      </c>
    </row>
    <row r="46" spans="1:7" ht="12.75">
      <c r="A46" s="126"/>
      <c r="B46" s="22" t="s">
        <v>109</v>
      </c>
      <c r="C46" s="23"/>
      <c r="D46" s="26" t="s">
        <v>112</v>
      </c>
      <c r="E46" s="25">
        <v>555943</v>
      </c>
      <c r="F46" s="25">
        <f>F47</f>
        <v>623</v>
      </c>
      <c r="G46" s="25">
        <f>E46+F46</f>
        <v>556566</v>
      </c>
    </row>
    <row r="47" spans="1:7" ht="12.75">
      <c r="A47" s="126"/>
      <c r="B47" s="22"/>
      <c r="C47" s="23" t="s">
        <v>110</v>
      </c>
      <c r="D47" s="26" t="s">
        <v>111</v>
      </c>
      <c r="E47" s="25">
        <v>5088</v>
      </c>
      <c r="F47" s="25">
        <v>623</v>
      </c>
      <c r="G47" s="25">
        <f>E47+F47</f>
        <v>5711</v>
      </c>
    </row>
    <row r="48" spans="1:7" ht="12.75">
      <c r="A48" s="126"/>
      <c r="B48" s="22" t="s">
        <v>113</v>
      </c>
      <c r="C48" s="23"/>
      <c r="D48" s="26" t="s">
        <v>114</v>
      </c>
      <c r="E48" s="25">
        <f>E49</f>
        <v>141291</v>
      </c>
      <c r="F48" s="25">
        <f>F49</f>
        <v>2725</v>
      </c>
      <c r="G48" s="25">
        <f>G49</f>
        <v>144016</v>
      </c>
    </row>
    <row r="49" spans="1:7" ht="25.5">
      <c r="A49" s="127"/>
      <c r="B49" s="22"/>
      <c r="C49" s="23" t="s">
        <v>115</v>
      </c>
      <c r="D49" s="26" t="s">
        <v>116</v>
      </c>
      <c r="E49" s="25">
        <v>141291</v>
      </c>
      <c r="F49" s="25">
        <v>2725</v>
      </c>
      <c r="G49" s="25">
        <f>E49+F49</f>
        <v>144016</v>
      </c>
    </row>
    <row r="50" spans="1:7" ht="21">
      <c r="A50" s="135">
        <v>853</v>
      </c>
      <c r="B50" s="29"/>
      <c r="C50" s="6"/>
      <c r="D50" s="30" t="s">
        <v>129</v>
      </c>
      <c r="E50" s="31">
        <f>E51</f>
        <v>137500</v>
      </c>
      <c r="F50" s="31">
        <f>F51</f>
        <v>31559</v>
      </c>
      <c r="G50" s="31">
        <f>G51</f>
        <v>169059</v>
      </c>
    </row>
    <row r="51" spans="1:7" ht="12.75">
      <c r="A51" s="126"/>
      <c r="B51" s="135">
        <v>85395</v>
      </c>
      <c r="C51" s="32"/>
      <c r="D51" s="9" t="s">
        <v>25</v>
      </c>
      <c r="E51" s="33">
        <f>E52+E53</f>
        <v>137500</v>
      </c>
      <c r="F51" s="33">
        <f>F52+F53</f>
        <v>31559</v>
      </c>
      <c r="G51" s="33">
        <f>G52+G53</f>
        <v>169059</v>
      </c>
    </row>
    <row r="52" spans="1:7" ht="15" customHeight="1">
      <c r="A52" s="126"/>
      <c r="B52" s="136"/>
      <c r="C52" s="32" t="s">
        <v>117</v>
      </c>
      <c r="D52" s="34" t="s">
        <v>130</v>
      </c>
      <c r="E52" s="35">
        <v>116867</v>
      </c>
      <c r="F52" s="36">
        <v>26833.15</v>
      </c>
      <c r="G52" s="36">
        <f>E52+F52</f>
        <v>143700.15</v>
      </c>
    </row>
    <row r="53" spans="1:7" ht="15" customHeight="1">
      <c r="A53" s="126"/>
      <c r="B53" s="136"/>
      <c r="C53" s="32" t="s">
        <v>118</v>
      </c>
      <c r="D53" s="34" t="s">
        <v>128</v>
      </c>
      <c r="E53" s="35">
        <v>20633</v>
      </c>
      <c r="F53" s="36">
        <v>4725.85</v>
      </c>
      <c r="G53" s="36">
        <f>E53+F53</f>
        <v>25358.85</v>
      </c>
    </row>
    <row r="54" spans="1:7" ht="12.75">
      <c r="A54" s="107">
        <v>854</v>
      </c>
      <c r="B54" s="136"/>
      <c r="C54" s="6"/>
      <c r="D54" s="30" t="s">
        <v>119</v>
      </c>
      <c r="E54" s="31">
        <f>E55</f>
        <v>10000</v>
      </c>
      <c r="F54" s="31">
        <f>F55</f>
        <v>122312</v>
      </c>
      <c r="G54" s="31">
        <f>G55</f>
        <v>132312</v>
      </c>
    </row>
    <row r="55" spans="1:7" ht="12.75">
      <c r="A55" s="8"/>
      <c r="B55" s="136"/>
      <c r="C55" s="32" t="s">
        <v>120</v>
      </c>
      <c r="D55" s="34" t="s">
        <v>121</v>
      </c>
      <c r="E55" s="35">
        <v>10000</v>
      </c>
      <c r="F55" s="36">
        <v>122312</v>
      </c>
      <c r="G55" s="36">
        <f>E55+F55</f>
        <v>132312</v>
      </c>
    </row>
    <row r="56" spans="1:7" ht="21">
      <c r="A56" s="137">
        <v>900</v>
      </c>
      <c r="B56" s="29"/>
      <c r="C56" s="37"/>
      <c r="D56" s="7" t="s">
        <v>39</v>
      </c>
      <c r="E56" s="33">
        <f>E57+E61</f>
        <v>0</v>
      </c>
      <c r="F56" s="33">
        <f>F57+F61</f>
        <v>10000</v>
      </c>
      <c r="G56" s="33">
        <f>G57+G61</f>
        <v>10000</v>
      </c>
    </row>
    <row r="57" spans="1:7" ht="12.75">
      <c r="A57" s="137"/>
      <c r="B57" s="29">
        <v>90001</v>
      </c>
      <c r="C57" s="37"/>
      <c r="D57" s="38" t="s">
        <v>40</v>
      </c>
      <c r="E57" s="35">
        <f>E58+E59</f>
        <v>0</v>
      </c>
      <c r="F57" s="35">
        <f>F58+F59</f>
        <v>15500</v>
      </c>
      <c r="G57" s="35">
        <f>G58+G59</f>
        <v>15500</v>
      </c>
    </row>
    <row r="58" spans="1:7" ht="12.75">
      <c r="A58" s="137"/>
      <c r="B58" s="29"/>
      <c r="C58" s="37" t="s">
        <v>122</v>
      </c>
      <c r="D58" s="26" t="s">
        <v>123</v>
      </c>
      <c r="E58" s="35"/>
      <c r="F58" s="35">
        <v>10000</v>
      </c>
      <c r="G58" s="35">
        <f>E58+F58</f>
        <v>10000</v>
      </c>
    </row>
    <row r="59" spans="1:7" ht="12.75">
      <c r="A59" s="102"/>
      <c r="B59" s="102"/>
      <c r="C59" s="37" t="s">
        <v>14</v>
      </c>
      <c r="D59" s="26" t="s">
        <v>173</v>
      </c>
      <c r="E59" s="35">
        <v>0</v>
      </c>
      <c r="F59" s="35">
        <v>5500</v>
      </c>
      <c r="G59" s="35">
        <f>E59+F59</f>
        <v>5500</v>
      </c>
    </row>
    <row r="60" spans="1:7" ht="12.75">
      <c r="A60" s="102"/>
      <c r="B60" s="102"/>
      <c r="C60" s="37"/>
      <c r="D60" s="117" t="s">
        <v>172</v>
      </c>
      <c r="E60" s="35"/>
      <c r="F60" s="35"/>
      <c r="G60" s="35"/>
    </row>
    <row r="61" spans="1:7" ht="12.75">
      <c r="A61" s="102"/>
      <c r="B61" s="102">
        <v>90015</v>
      </c>
      <c r="C61" s="37"/>
      <c r="D61" s="30" t="s">
        <v>167</v>
      </c>
      <c r="E61" s="31">
        <f>E62</f>
        <v>0</v>
      </c>
      <c r="F61" s="31">
        <f>F62</f>
        <v>-5500</v>
      </c>
      <c r="G61" s="31">
        <f>G62</f>
        <v>-5500</v>
      </c>
    </row>
    <row r="62" spans="1:7" ht="12.75">
      <c r="A62" s="102"/>
      <c r="B62" s="102"/>
      <c r="C62" s="37" t="s">
        <v>168</v>
      </c>
      <c r="D62" s="26" t="s">
        <v>169</v>
      </c>
      <c r="E62" s="35"/>
      <c r="F62" s="35">
        <v>-5500</v>
      </c>
      <c r="G62" s="116">
        <f>E62+F62</f>
        <v>-5500</v>
      </c>
    </row>
    <row r="63" spans="1:7" ht="12.75">
      <c r="A63" s="102">
        <v>926</v>
      </c>
      <c r="B63" s="40"/>
      <c r="C63" s="37"/>
      <c r="D63" s="109" t="s">
        <v>124</v>
      </c>
      <c r="E63" s="113">
        <f aca="true" t="shared" si="2" ref="E63:G64">E64</f>
        <v>45000</v>
      </c>
      <c r="F63" s="103">
        <f t="shared" si="2"/>
        <v>4428</v>
      </c>
      <c r="G63" s="103">
        <f t="shared" si="2"/>
        <v>49428</v>
      </c>
    </row>
    <row r="64" spans="1:7" ht="12.75">
      <c r="A64" s="102"/>
      <c r="B64" s="102">
        <v>92601</v>
      </c>
      <c r="C64" s="37"/>
      <c r="D64" s="26" t="s">
        <v>125</v>
      </c>
      <c r="E64" s="114">
        <f t="shared" si="2"/>
        <v>45000</v>
      </c>
      <c r="F64" s="108">
        <f t="shared" si="2"/>
        <v>4428</v>
      </c>
      <c r="G64" s="108">
        <f t="shared" si="2"/>
        <v>49428</v>
      </c>
    </row>
    <row r="65" spans="1:7" ht="12.75">
      <c r="A65" s="102"/>
      <c r="B65" s="102"/>
      <c r="C65" s="37" t="s">
        <v>21</v>
      </c>
      <c r="D65" s="26" t="s">
        <v>12</v>
      </c>
      <c r="E65" s="114">
        <v>45000</v>
      </c>
      <c r="F65" s="36">
        <v>4428</v>
      </c>
      <c r="G65" s="36">
        <f>E65+F65</f>
        <v>49428</v>
      </c>
    </row>
    <row r="66" spans="1:7" ht="21.75" customHeight="1">
      <c r="A66" s="102"/>
      <c r="B66" s="102"/>
      <c r="C66" s="37"/>
      <c r="D66" s="117" t="s">
        <v>163</v>
      </c>
      <c r="E66" s="114"/>
      <c r="F66" s="36"/>
      <c r="G66" s="36"/>
    </row>
    <row r="67" spans="1:7" ht="12.75">
      <c r="A67" s="39"/>
      <c r="B67" s="40"/>
      <c r="C67" s="41"/>
      <c r="D67" s="42" t="s">
        <v>41</v>
      </c>
      <c r="E67" s="43">
        <f>E63+E56+E54+E50+E41+E22+E17+E14+E8+E2</f>
        <v>4662785.75</v>
      </c>
      <c r="F67" s="43">
        <f>F63+F56+F54+F50+F41+F22+F17+F14+F8+F2</f>
        <v>186207.09999999998</v>
      </c>
      <c r="G67" s="43">
        <f>G63+G56+G54+G50+G41+G22+G17+G14+G8+G2</f>
        <v>4848992.85</v>
      </c>
    </row>
    <row r="68" spans="1:7" ht="12.75">
      <c r="A68" s="44"/>
      <c r="B68" s="45"/>
      <c r="C68" s="41"/>
      <c r="D68" s="46" t="s">
        <v>42</v>
      </c>
      <c r="E68" s="47">
        <f>+E8+E14+E17+E23+E27+E28+E29+E35+E36+E37+E41+E50+E54+E58+E62</f>
        <v>4617785.75</v>
      </c>
      <c r="F68" s="47">
        <f>+F8+F14+F17+F23+F27+F28+F29+F35+F36+F37+F41+F50+F54+F58+F62</f>
        <v>87479.09999999999</v>
      </c>
      <c r="G68" s="47">
        <f>+G8+G14+G17+G23+G27+G28+G29+G35+G36+G37+G41+G50+G54+G58+G62</f>
        <v>4705264.85</v>
      </c>
    </row>
    <row r="69" spans="1:7" ht="12.75">
      <c r="A69" s="44"/>
      <c r="B69" s="45"/>
      <c r="C69" s="41"/>
      <c r="D69" s="46" t="s">
        <v>43</v>
      </c>
      <c r="E69" s="47">
        <f>E4+E6+E30+E38+E40+E59+E65</f>
        <v>45000</v>
      </c>
      <c r="F69" s="47">
        <f>F4+F6+F30+F38+F40+F59+F65</f>
        <v>98728</v>
      </c>
      <c r="G69" s="47">
        <f>G4+G6+G30+G38+G40+G59+G65</f>
        <v>143728</v>
      </c>
    </row>
    <row r="70" spans="1:7" ht="12.75">
      <c r="A70" s="44"/>
      <c r="B70" s="45"/>
      <c r="C70" s="41"/>
      <c r="D70" s="46" t="s">
        <v>44</v>
      </c>
      <c r="E70" s="36">
        <f>E69+E68</f>
        <v>4662785.75</v>
      </c>
      <c r="F70" s="36">
        <f>F69+F68</f>
        <v>186207.09999999998</v>
      </c>
      <c r="G70" s="36">
        <f>G69+G68</f>
        <v>4848992.85</v>
      </c>
    </row>
    <row r="71" spans="1:7" ht="12.75">
      <c r="A71" s="44"/>
      <c r="B71" s="45"/>
      <c r="C71" s="41"/>
      <c r="D71" s="46" t="s">
        <v>45</v>
      </c>
      <c r="E71" s="36"/>
      <c r="F71" s="36"/>
      <c r="G71" s="36"/>
    </row>
    <row r="72" spans="1:7" ht="10.5" customHeight="1">
      <c r="A72" s="44"/>
      <c r="B72" s="45"/>
      <c r="C72" s="41"/>
      <c r="D72" s="46"/>
      <c r="E72" s="47"/>
      <c r="F72" s="47"/>
      <c r="G72" s="48"/>
    </row>
    <row r="73" spans="1:7" ht="12.75">
      <c r="A73" s="39"/>
      <c r="B73" s="49"/>
      <c r="C73" s="41"/>
      <c r="D73" s="42" t="s">
        <v>46</v>
      </c>
      <c r="E73" s="36">
        <f>E74+E75</f>
        <v>26241989.37</v>
      </c>
      <c r="F73" s="43">
        <f>F74+F75</f>
        <v>186207.09999999998</v>
      </c>
      <c r="G73" s="50">
        <f>G74+G75</f>
        <v>26428196.470000003</v>
      </c>
    </row>
    <row r="74" spans="1:7" ht="12.75">
      <c r="A74" s="51"/>
      <c r="B74" s="49"/>
      <c r="C74" s="41"/>
      <c r="D74" s="52" t="s">
        <v>47</v>
      </c>
      <c r="E74" s="36">
        <v>21227218.78</v>
      </c>
      <c r="F74" s="36">
        <f>F68</f>
        <v>87479.09999999999</v>
      </c>
      <c r="G74" s="53">
        <f>E74+F74</f>
        <v>21314697.880000003</v>
      </c>
    </row>
    <row r="75" spans="1:7" ht="18.75" customHeight="1">
      <c r="A75" s="51"/>
      <c r="B75" s="49"/>
      <c r="C75" s="41"/>
      <c r="D75" s="52" t="s">
        <v>48</v>
      </c>
      <c r="E75" s="36">
        <v>5014770.59</v>
      </c>
      <c r="F75" s="36">
        <f>F69</f>
        <v>98728</v>
      </c>
      <c r="G75" s="53">
        <f>E75+F75</f>
        <v>5113498.59</v>
      </c>
    </row>
    <row r="76" spans="1:7" ht="12.75" customHeight="1">
      <c r="A76" s="54"/>
      <c r="B76" s="55"/>
      <c r="C76" s="56"/>
      <c r="D76" s="42"/>
      <c r="E76" s="36">
        <f>E74+E75</f>
        <v>26241989.37</v>
      </c>
      <c r="F76" s="43">
        <f>F74+F75</f>
        <v>186207.09999999998</v>
      </c>
      <c r="G76" s="50">
        <f>G74+G75</f>
        <v>26428196.470000003</v>
      </c>
    </row>
    <row r="77" spans="1:7" ht="12.75" customHeight="1">
      <c r="A77" s="54"/>
      <c r="B77" s="55"/>
      <c r="C77" s="56"/>
      <c r="D77" s="57"/>
      <c r="E77" s="58"/>
      <c r="F77" s="59"/>
      <c r="G77" s="59"/>
    </row>
    <row r="78" spans="1:7" ht="12.75" customHeight="1">
      <c r="A78" s="54"/>
      <c r="B78" s="55"/>
      <c r="C78" s="56"/>
      <c r="D78" s="57"/>
      <c r="E78" s="58"/>
      <c r="F78" s="59"/>
      <c r="G78" s="59"/>
    </row>
    <row r="79" spans="1:7" ht="12.75" customHeight="1">
      <c r="A79" s="60"/>
      <c r="B79" s="60"/>
      <c r="C79" s="60"/>
      <c r="D79" s="61" t="s">
        <v>49</v>
      </c>
      <c r="E79" s="62"/>
      <c r="F79" s="62"/>
      <c r="G79" s="62"/>
    </row>
    <row r="80" spans="1:7" ht="12.75" customHeight="1">
      <c r="A80" s="63" t="s">
        <v>7</v>
      </c>
      <c r="B80" s="63"/>
      <c r="C80" s="63"/>
      <c r="D80" s="42" t="s">
        <v>134</v>
      </c>
      <c r="E80" s="64">
        <f aca="true" t="shared" si="3" ref="E80:G81">E81</f>
        <v>0</v>
      </c>
      <c r="F80" s="64">
        <f t="shared" si="3"/>
        <v>17162</v>
      </c>
      <c r="G80" s="64">
        <f t="shared" si="3"/>
        <v>17162</v>
      </c>
    </row>
    <row r="81" spans="1:7" s="16" customFormat="1" ht="12.75" customHeight="1">
      <c r="A81" s="63"/>
      <c r="B81" s="63" t="s">
        <v>9</v>
      </c>
      <c r="C81" s="63"/>
      <c r="D81" s="67" t="s">
        <v>10</v>
      </c>
      <c r="E81" s="64">
        <f t="shared" si="3"/>
        <v>0</v>
      </c>
      <c r="F81" s="64">
        <f t="shared" si="3"/>
        <v>17162</v>
      </c>
      <c r="G81" s="64">
        <f t="shared" si="3"/>
        <v>17162</v>
      </c>
    </row>
    <row r="82" spans="1:7" ht="38.25" customHeight="1">
      <c r="A82" s="65"/>
      <c r="B82" s="65"/>
      <c r="C82" s="65" t="s">
        <v>133</v>
      </c>
      <c r="D82" s="68" t="s">
        <v>135</v>
      </c>
      <c r="E82" s="66"/>
      <c r="F82" s="66">
        <v>17162</v>
      </c>
      <c r="G82" s="66">
        <f>E82+F82</f>
        <v>17162</v>
      </c>
    </row>
    <row r="83" spans="1:7" s="16" customFormat="1" ht="12.75" customHeight="1">
      <c r="A83" s="63" t="s">
        <v>16</v>
      </c>
      <c r="B83" s="63"/>
      <c r="C83" s="63"/>
      <c r="D83" s="67" t="s">
        <v>17</v>
      </c>
      <c r="E83" s="64">
        <f aca="true" t="shared" si="4" ref="E83:G84">E84</f>
        <v>25000</v>
      </c>
      <c r="F83" s="64">
        <f t="shared" si="4"/>
        <v>-25000</v>
      </c>
      <c r="G83" s="64">
        <f t="shared" si="4"/>
        <v>0</v>
      </c>
    </row>
    <row r="84" spans="1:7" s="16" customFormat="1" ht="12.75" customHeight="1">
      <c r="A84" s="63"/>
      <c r="B84" s="63" t="s">
        <v>20</v>
      </c>
      <c r="C84" s="63"/>
      <c r="D84" s="67" t="s">
        <v>136</v>
      </c>
      <c r="E84" s="64">
        <f t="shared" si="4"/>
        <v>25000</v>
      </c>
      <c r="F84" s="64">
        <f t="shared" si="4"/>
        <v>-25000</v>
      </c>
      <c r="G84" s="64">
        <f t="shared" si="4"/>
        <v>0</v>
      </c>
    </row>
    <row r="85" spans="1:7" ht="48">
      <c r="A85" s="65"/>
      <c r="B85" s="65"/>
      <c r="C85" s="65" t="s">
        <v>51</v>
      </c>
      <c r="D85" s="68" t="s">
        <v>137</v>
      </c>
      <c r="E85" s="66">
        <v>25000</v>
      </c>
      <c r="F85" s="66">
        <v>-25000</v>
      </c>
      <c r="G85" s="66">
        <f>E85+F85</f>
        <v>0</v>
      </c>
    </row>
    <row r="86" spans="1:7" ht="12.75" customHeight="1">
      <c r="A86" s="63" t="s">
        <v>138</v>
      </c>
      <c r="B86" s="63"/>
      <c r="C86" s="63"/>
      <c r="D86" s="67" t="s">
        <v>140</v>
      </c>
      <c r="E86" s="64">
        <f aca="true" t="shared" si="5" ref="E86:G87">E87</f>
        <v>6450796</v>
      </c>
      <c r="F86" s="64">
        <f t="shared" si="5"/>
        <v>132333</v>
      </c>
      <c r="G86" s="64">
        <f t="shared" si="5"/>
        <v>6583129</v>
      </c>
    </row>
    <row r="87" spans="1:7" s="16" customFormat="1" ht="12.75" customHeight="1">
      <c r="A87" s="63"/>
      <c r="B87" s="63" t="s">
        <v>139</v>
      </c>
      <c r="C87" s="63"/>
      <c r="D87" s="67" t="s">
        <v>141</v>
      </c>
      <c r="E87" s="64">
        <f t="shared" si="5"/>
        <v>6450796</v>
      </c>
      <c r="F87" s="64">
        <f t="shared" si="5"/>
        <v>132333</v>
      </c>
      <c r="G87" s="64">
        <f t="shared" si="5"/>
        <v>6583129</v>
      </c>
    </row>
    <row r="88" spans="1:7" ht="12.75" customHeight="1">
      <c r="A88" s="65"/>
      <c r="B88" s="65"/>
      <c r="C88" s="65" t="s">
        <v>142</v>
      </c>
      <c r="D88" s="68" t="s">
        <v>143</v>
      </c>
      <c r="E88" s="66">
        <v>6450796</v>
      </c>
      <c r="F88" s="66">
        <v>132333</v>
      </c>
      <c r="G88" s="66">
        <f>E88+F88</f>
        <v>6583129</v>
      </c>
    </row>
    <row r="89" spans="1:7" s="16" customFormat="1" ht="12.75" customHeight="1">
      <c r="A89" s="63" t="s">
        <v>144</v>
      </c>
      <c r="B89" s="63"/>
      <c r="C89" s="63"/>
      <c r="D89" s="67" t="s">
        <v>146</v>
      </c>
      <c r="E89" s="64">
        <f aca="true" t="shared" si="6" ref="E89:G90">E90</f>
        <v>0</v>
      </c>
      <c r="F89" s="64">
        <f t="shared" si="6"/>
        <v>118792.2</v>
      </c>
      <c r="G89" s="64">
        <f t="shared" si="6"/>
        <v>118792.2</v>
      </c>
    </row>
    <row r="90" spans="1:7" s="16" customFormat="1" ht="12.75" customHeight="1">
      <c r="A90" s="63"/>
      <c r="B90" s="63" t="s">
        <v>145</v>
      </c>
      <c r="C90" s="63"/>
      <c r="D90" s="67" t="s">
        <v>147</v>
      </c>
      <c r="E90" s="64">
        <f t="shared" si="6"/>
        <v>0</v>
      </c>
      <c r="F90" s="64">
        <f t="shared" si="6"/>
        <v>118792.2</v>
      </c>
      <c r="G90" s="64">
        <f t="shared" si="6"/>
        <v>118792.2</v>
      </c>
    </row>
    <row r="91" spans="1:7" ht="63" customHeight="1">
      <c r="A91" s="65"/>
      <c r="B91" s="65"/>
      <c r="C91" s="65" t="s">
        <v>148</v>
      </c>
      <c r="D91" s="68" t="s">
        <v>149</v>
      </c>
      <c r="E91" s="66"/>
      <c r="F91" s="66">
        <v>118792.2</v>
      </c>
      <c r="G91" s="66">
        <f>E91+F91</f>
        <v>118792.2</v>
      </c>
    </row>
    <row r="92" spans="1:7" s="16" customFormat="1" ht="12.75" customHeight="1">
      <c r="A92" s="63" t="s">
        <v>150</v>
      </c>
      <c r="B92" s="63"/>
      <c r="C92" s="63"/>
      <c r="D92" s="67" t="s">
        <v>152</v>
      </c>
      <c r="E92" s="64">
        <f aca="true" t="shared" si="7" ref="E92:G93">E93</f>
        <v>116867</v>
      </c>
      <c r="F92" s="64">
        <f t="shared" si="7"/>
        <v>26833.15</v>
      </c>
      <c r="G92" s="64">
        <f t="shared" si="7"/>
        <v>143700.15</v>
      </c>
    </row>
    <row r="93" spans="1:7" s="16" customFormat="1" ht="12.75" customHeight="1">
      <c r="A93" s="63"/>
      <c r="B93" s="63" t="s">
        <v>151</v>
      </c>
      <c r="C93" s="63"/>
      <c r="D93" s="67" t="s">
        <v>25</v>
      </c>
      <c r="E93" s="64">
        <f t="shared" si="7"/>
        <v>116867</v>
      </c>
      <c r="F93" s="64">
        <f t="shared" si="7"/>
        <v>26833.15</v>
      </c>
      <c r="G93" s="64">
        <f t="shared" si="7"/>
        <v>143700.15</v>
      </c>
    </row>
    <row r="94" spans="1:7" ht="60.75" customHeight="1">
      <c r="A94" s="65"/>
      <c r="B94" s="65"/>
      <c r="C94" s="65" t="s">
        <v>148</v>
      </c>
      <c r="D94" s="68" t="s">
        <v>149</v>
      </c>
      <c r="E94" s="66">
        <v>116867</v>
      </c>
      <c r="F94" s="66">
        <v>26833.15</v>
      </c>
      <c r="G94" s="66">
        <f>E94+F94</f>
        <v>143700.15</v>
      </c>
    </row>
    <row r="95" spans="1:7" s="16" customFormat="1" ht="12.75" customHeight="1">
      <c r="A95" s="63" t="s">
        <v>153</v>
      </c>
      <c r="B95" s="63"/>
      <c r="C95" s="63"/>
      <c r="D95" s="67" t="s">
        <v>155</v>
      </c>
      <c r="E95" s="64">
        <f aca="true" t="shared" si="8" ref="E95:G96">E96</f>
        <v>0</v>
      </c>
      <c r="F95" s="64">
        <f t="shared" si="8"/>
        <v>105849.6</v>
      </c>
      <c r="G95" s="64">
        <f t="shared" si="8"/>
        <v>105849.6</v>
      </c>
    </row>
    <row r="96" spans="1:7" s="16" customFormat="1" ht="12.75" customHeight="1">
      <c r="A96" s="63"/>
      <c r="B96" s="63" t="s">
        <v>154</v>
      </c>
      <c r="C96" s="63"/>
      <c r="D96" s="67" t="s">
        <v>156</v>
      </c>
      <c r="E96" s="64">
        <f t="shared" si="8"/>
        <v>0</v>
      </c>
      <c r="F96" s="64">
        <f t="shared" si="8"/>
        <v>105849.6</v>
      </c>
      <c r="G96" s="64">
        <f t="shared" si="8"/>
        <v>105849.6</v>
      </c>
    </row>
    <row r="97" spans="1:7" ht="33.75">
      <c r="A97" s="65"/>
      <c r="B97" s="65"/>
      <c r="C97" s="65" t="s">
        <v>157</v>
      </c>
      <c r="D97" s="49" t="s">
        <v>158</v>
      </c>
      <c r="E97" s="66"/>
      <c r="F97" s="66">
        <v>105849.6</v>
      </c>
      <c r="G97" s="66">
        <f>E97+F97</f>
        <v>105849.6</v>
      </c>
    </row>
    <row r="98" spans="1:7" ht="12.75">
      <c r="A98" s="122" t="s">
        <v>52</v>
      </c>
      <c r="B98" s="123"/>
      <c r="C98" s="123"/>
      <c r="D98" s="124"/>
      <c r="E98" s="66">
        <f>E80+E83+E86+E89+E92+E95</f>
        <v>6592663</v>
      </c>
      <c r="F98" s="66">
        <f>F80+F83+F86+F89+F92+F95</f>
        <v>375969.95000000007</v>
      </c>
      <c r="G98" s="66">
        <f>G80+G83+G86+G89+G92+G95</f>
        <v>6968632.95</v>
      </c>
    </row>
    <row r="99" spans="1:9" ht="12.75">
      <c r="A99" s="69"/>
      <c r="B99" s="69"/>
      <c r="C99" s="69"/>
      <c r="D99" s="42" t="s">
        <v>53</v>
      </c>
      <c r="E99" s="70">
        <f>E98</f>
        <v>6592663</v>
      </c>
      <c r="F99" s="70">
        <f>F98</f>
        <v>375969.95000000007</v>
      </c>
      <c r="G99" s="70">
        <f>G98</f>
        <v>6968632.95</v>
      </c>
      <c r="I99" s="71"/>
    </row>
    <row r="100" spans="1:9" ht="12.75">
      <c r="A100" s="69"/>
      <c r="B100" s="69"/>
      <c r="C100" s="69"/>
      <c r="D100" s="52" t="s">
        <v>54</v>
      </c>
      <c r="E100" s="66">
        <f>E86+E89+E92+E95</f>
        <v>6567663</v>
      </c>
      <c r="F100" s="66">
        <f>F86+F89+F92+F95</f>
        <v>383807.95000000007</v>
      </c>
      <c r="G100" s="66">
        <f>G86+G89+G92+G95</f>
        <v>6951470.95</v>
      </c>
      <c r="I100" s="71"/>
    </row>
    <row r="101" spans="1:9" ht="12.75">
      <c r="A101" s="69"/>
      <c r="B101" s="69"/>
      <c r="C101" s="69"/>
      <c r="D101" s="52" t="s">
        <v>55</v>
      </c>
      <c r="E101" s="66">
        <f>E80+E83</f>
        <v>25000</v>
      </c>
      <c r="F101" s="66">
        <f>F80+F83</f>
        <v>-7838</v>
      </c>
      <c r="G101" s="66">
        <f>G80+G83</f>
        <v>17162</v>
      </c>
      <c r="I101" s="71"/>
    </row>
    <row r="102" spans="1:9" ht="12.75">
      <c r="A102" s="69"/>
      <c r="B102" s="69"/>
      <c r="C102" s="69"/>
      <c r="D102" s="72" t="s">
        <v>56</v>
      </c>
      <c r="E102" s="73">
        <f>E100+E101</f>
        <v>6592663</v>
      </c>
      <c r="F102" s="73">
        <f>F100+F101</f>
        <v>375969.95000000007</v>
      </c>
      <c r="G102" s="73">
        <f>G100+G101</f>
        <v>6968632.95</v>
      </c>
      <c r="I102" s="71"/>
    </row>
    <row r="103" spans="1:9" ht="12" customHeight="1">
      <c r="A103" s="69"/>
      <c r="B103" s="69"/>
      <c r="C103" s="69"/>
      <c r="D103" s="52"/>
      <c r="E103" s="73"/>
      <c r="F103" s="73"/>
      <c r="G103" s="73"/>
      <c r="I103" s="71"/>
    </row>
    <row r="104" spans="1:9" ht="12.75">
      <c r="A104" s="69"/>
      <c r="B104" s="69"/>
      <c r="C104" s="69"/>
      <c r="D104" s="42" t="s">
        <v>57</v>
      </c>
      <c r="E104" s="70">
        <f>E105+E106</f>
        <v>23604402.8</v>
      </c>
      <c r="F104" s="70">
        <f>F105+F106</f>
        <v>375969.95000000007</v>
      </c>
      <c r="G104" s="70">
        <f>G105+G106</f>
        <v>23980372.75</v>
      </c>
      <c r="I104" s="71"/>
    </row>
    <row r="105" spans="1:9" ht="12.75">
      <c r="A105" s="69"/>
      <c r="B105" s="69"/>
      <c r="C105" s="69"/>
      <c r="D105" s="49" t="s">
        <v>58</v>
      </c>
      <c r="E105" s="66">
        <v>21227305.77</v>
      </c>
      <c r="F105" s="66">
        <f>F100</f>
        <v>383807.95000000007</v>
      </c>
      <c r="G105" s="66">
        <f>E105+F105</f>
        <v>21611113.72</v>
      </c>
      <c r="I105" s="71"/>
    </row>
    <row r="106" spans="1:9" ht="12.75">
      <c r="A106" s="69"/>
      <c r="B106" s="69"/>
      <c r="C106" s="69"/>
      <c r="D106" s="49" t="s">
        <v>59</v>
      </c>
      <c r="E106" s="66">
        <v>2377097.03</v>
      </c>
      <c r="F106" s="66">
        <f>F101</f>
        <v>-7838</v>
      </c>
      <c r="G106" s="66">
        <f>E106+F106</f>
        <v>2369259.03</v>
      </c>
      <c r="I106" s="71"/>
    </row>
    <row r="107" spans="1:9" ht="12.75">
      <c r="A107" s="69"/>
      <c r="B107" s="69"/>
      <c r="C107" s="69"/>
      <c r="D107" s="49"/>
      <c r="E107" s="66"/>
      <c r="F107" s="66"/>
      <c r="G107" s="66"/>
      <c r="I107" s="74"/>
    </row>
    <row r="108" spans="1:9" ht="12.75">
      <c r="A108" s="69"/>
      <c r="B108" s="69"/>
      <c r="C108" s="69"/>
      <c r="D108" s="49" t="s">
        <v>60</v>
      </c>
      <c r="E108" s="66">
        <f>E105</f>
        <v>21227305.77</v>
      </c>
      <c r="F108" s="66">
        <f>F105</f>
        <v>383807.95000000007</v>
      </c>
      <c r="G108" s="66">
        <f>G105</f>
        <v>21611113.72</v>
      </c>
      <c r="I108" s="74"/>
    </row>
    <row r="109" spans="1:9" ht="12.75">
      <c r="A109" s="69"/>
      <c r="B109" s="69"/>
      <c r="C109" s="69"/>
      <c r="D109" s="75" t="s">
        <v>61</v>
      </c>
      <c r="E109" s="66">
        <f>E74</f>
        <v>21227218.78</v>
      </c>
      <c r="F109" s="66">
        <f>F74</f>
        <v>87479.09999999999</v>
      </c>
      <c r="G109" s="66">
        <f>G74</f>
        <v>21314697.880000003</v>
      </c>
      <c r="I109" s="76"/>
    </row>
    <row r="110" spans="1:9" ht="12.75">
      <c r="A110" s="69"/>
      <c r="B110" s="69"/>
      <c r="C110" s="69"/>
      <c r="D110" s="75" t="s">
        <v>62</v>
      </c>
      <c r="E110" s="66">
        <f>E108-E109</f>
        <v>86.98999999836087</v>
      </c>
      <c r="F110" s="66">
        <f>F108-F109</f>
        <v>296328.8500000001</v>
      </c>
      <c r="G110" s="66">
        <f>G108-G109</f>
        <v>296415.8399999961</v>
      </c>
      <c r="I110" s="76"/>
    </row>
    <row r="111" spans="1:9" ht="12.75" customHeight="1">
      <c r="A111" s="69"/>
      <c r="B111" s="69"/>
      <c r="C111" s="69"/>
      <c r="D111" s="52"/>
      <c r="E111" s="66"/>
      <c r="F111" s="66"/>
      <c r="G111" s="77"/>
      <c r="I111" s="78"/>
    </row>
    <row r="112" spans="1:9" ht="12.75">
      <c r="A112" s="69"/>
      <c r="B112" s="69"/>
      <c r="C112" s="69"/>
      <c r="D112" s="49" t="s">
        <v>63</v>
      </c>
      <c r="E112" s="66">
        <f>E106</f>
        <v>2377097.03</v>
      </c>
      <c r="F112" s="66">
        <f>F106</f>
        <v>-7838</v>
      </c>
      <c r="G112" s="66">
        <f>G106</f>
        <v>2369259.03</v>
      </c>
      <c r="I112" s="71"/>
    </row>
    <row r="113" spans="1:9" ht="12.75">
      <c r="A113" s="69"/>
      <c r="B113" s="69"/>
      <c r="C113" s="69"/>
      <c r="D113" s="49" t="s">
        <v>64</v>
      </c>
      <c r="E113" s="66">
        <f>E75</f>
        <v>5014770.59</v>
      </c>
      <c r="F113" s="66">
        <f>F75</f>
        <v>98728</v>
      </c>
      <c r="G113" s="66">
        <f>G75</f>
        <v>5113498.59</v>
      </c>
      <c r="I113" s="71"/>
    </row>
    <row r="114" spans="1:9" ht="12.75">
      <c r="A114" s="69"/>
      <c r="B114" s="69"/>
      <c r="C114" s="69"/>
      <c r="D114" s="49" t="s">
        <v>65</v>
      </c>
      <c r="E114" s="66">
        <f>E112-E113</f>
        <v>-2637673.56</v>
      </c>
      <c r="F114" s="66">
        <f>F112-F113</f>
        <v>-106566</v>
      </c>
      <c r="G114" s="66">
        <f>G112-G113</f>
        <v>-2744239.56</v>
      </c>
      <c r="I114" s="71"/>
    </row>
    <row r="115" spans="1:7" ht="12.75">
      <c r="A115" s="69"/>
      <c r="B115" s="69"/>
      <c r="C115" s="69"/>
      <c r="D115" s="79" t="s">
        <v>66</v>
      </c>
      <c r="E115" s="66"/>
      <c r="F115" s="66"/>
      <c r="G115" s="66"/>
    </row>
    <row r="116" spans="1:9" ht="12.75">
      <c r="A116" s="69"/>
      <c r="B116" s="69"/>
      <c r="C116" s="69"/>
      <c r="D116" s="49" t="s">
        <v>67</v>
      </c>
      <c r="E116" s="66">
        <f>E104</f>
        <v>23604402.8</v>
      </c>
      <c r="F116" s="66">
        <f>F104</f>
        <v>375969.95000000007</v>
      </c>
      <c r="G116" s="66">
        <f>G104</f>
        <v>23980372.75</v>
      </c>
      <c r="I116" s="71"/>
    </row>
    <row r="117" spans="1:9" ht="12.75">
      <c r="A117" s="80"/>
      <c r="B117" s="81"/>
      <c r="C117" s="81"/>
      <c r="D117" s="75" t="s">
        <v>68</v>
      </c>
      <c r="E117" s="82">
        <f>E73</f>
        <v>26241989.37</v>
      </c>
      <c r="F117" s="82">
        <f>F73</f>
        <v>186207.09999999998</v>
      </c>
      <c r="G117" s="82">
        <f>G73</f>
        <v>26428196.470000003</v>
      </c>
      <c r="I117" s="71"/>
    </row>
    <row r="118" spans="1:9" ht="12.75">
      <c r="A118" s="83"/>
      <c r="B118" s="81"/>
      <c r="C118" s="81"/>
      <c r="D118" s="84" t="s">
        <v>69</v>
      </c>
      <c r="E118" s="82">
        <f>E116-E117</f>
        <v>-2637586.5700000003</v>
      </c>
      <c r="F118" s="82">
        <f>F116-F117</f>
        <v>189762.8500000001</v>
      </c>
      <c r="G118" s="82">
        <f>G116-G117</f>
        <v>-2447823.7200000025</v>
      </c>
      <c r="I118" s="71"/>
    </row>
    <row r="119" spans="1:9" ht="12.75">
      <c r="A119" s="83"/>
      <c r="B119" s="81"/>
      <c r="C119" s="81"/>
      <c r="D119" s="84"/>
      <c r="E119" s="82"/>
      <c r="F119" s="82"/>
      <c r="G119" s="82"/>
      <c r="I119" s="71"/>
    </row>
    <row r="120" spans="1:9" ht="12.75">
      <c r="A120" s="83"/>
      <c r="B120" s="81"/>
      <c r="C120" s="81"/>
      <c r="D120" s="84" t="s">
        <v>70</v>
      </c>
      <c r="E120" s="82"/>
      <c r="F120" s="85"/>
      <c r="G120" s="82"/>
      <c r="I120" s="71"/>
    </row>
    <row r="121" spans="1:9" ht="12.75">
      <c r="A121" s="83"/>
      <c r="B121" s="81"/>
      <c r="C121" s="81"/>
      <c r="D121" s="84" t="s">
        <v>71</v>
      </c>
      <c r="E121" s="82"/>
      <c r="F121" s="82"/>
      <c r="G121" s="66"/>
      <c r="I121" s="71"/>
    </row>
    <row r="122" spans="1:9" ht="12.75" customHeight="1">
      <c r="A122" s="83"/>
      <c r="B122" s="86"/>
      <c r="C122" s="81"/>
      <c r="D122" s="87" t="s">
        <v>72</v>
      </c>
      <c r="F122" s="82"/>
      <c r="G122" s="70"/>
      <c r="I122" s="71"/>
    </row>
    <row r="123" spans="1:9" ht="12.75" customHeight="1">
      <c r="A123" s="83"/>
      <c r="B123" s="86"/>
      <c r="C123" s="81"/>
      <c r="D123" s="87"/>
      <c r="E123" s="82"/>
      <c r="G123" s="66"/>
      <c r="I123" s="71"/>
    </row>
    <row r="124" spans="1:7" ht="12.75">
      <c r="A124" s="89"/>
      <c r="B124" s="90"/>
      <c r="C124" s="90"/>
      <c r="D124" s="91" t="s">
        <v>73</v>
      </c>
      <c r="E124" s="82"/>
      <c r="F124" s="82"/>
      <c r="G124" s="82"/>
    </row>
    <row r="125" spans="1:7" ht="12.75">
      <c r="A125" s="89"/>
      <c r="B125" s="90"/>
      <c r="C125" s="90"/>
      <c r="D125" s="91" t="s">
        <v>74</v>
      </c>
      <c r="E125" s="82"/>
      <c r="F125" s="82"/>
      <c r="G125" s="92"/>
    </row>
    <row r="126" spans="1:7" ht="8.25" customHeight="1">
      <c r="A126" s="89"/>
      <c r="B126" s="90"/>
      <c r="C126" s="90"/>
      <c r="D126" s="91"/>
      <c r="E126" s="82"/>
      <c r="F126" s="82"/>
      <c r="G126" s="82"/>
    </row>
    <row r="127" spans="2:7" ht="11.25" customHeight="1">
      <c r="B127" s="94"/>
      <c r="C127" s="94"/>
      <c r="D127" s="95" t="s">
        <v>75</v>
      </c>
      <c r="E127" s="82"/>
      <c r="F127" s="82"/>
      <c r="G127" s="82"/>
    </row>
    <row r="128" spans="2:7" ht="12.75">
      <c r="B128" s="94"/>
      <c r="C128" s="94"/>
      <c r="D128" s="95" t="s">
        <v>76</v>
      </c>
      <c r="E128" s="82"/>
      <c r="F128" s="82"/>
      <c r="G128" s="82"/>
    </row>
    <row r="129" spans="2:7" ht="33.75">
      <c r="B129" s="94"/>
      <c r="C129" s="94"/>
      <c r="D129" s="96" t="s">
        <v>77</v>
      </c>
      <c r="E129" s="82"/>
      <c r="F129" s="82"/>
      <c r="G129" s="82"/>
    </row>
    <row r="130" spans="2:7" ht="12.75">
      <c r="B130" s="94"/>
      <c r="C130" s="94"/>
      <c r="D130" s="75" t="s">
        <v>78</v>
      </c>
      <c r="F130" s="82"/>
      <c r="G130" s="82"/>
    </row>
    <row r="131" spans="2:7" ht="12.75">
      <c r="B131" s="94"/>
      <c r="C131" s="94"/>
      <c r="D131" s="97" t="s">
        <v>79</v>
      </c>
      <c r="E131" s="98"/>
      <c r="F131" s="82"/>
      <c r="G131" s="82"/>
    </row>
    <row r="132" spans="2:7" ht="12.75">
      <c r="B132" s="94"/>
      <c r="C132" s="94"/>
      <c r="D132" s="99" t="s">
        <v>80</v>
      </c>
      <c r="E132" s="82"/>
      <c r="F132" s="100"/>
      <c r="G132" s="82"/>
    </row>
    <row r="133" spans="2:7" ht="12.75">
      <c r="B133" s="94"/>
      <c r="C133" s="94"/>
      <c r="D133" s="99" t="s">
        <v>81</v>
      </c>
      <c r="E133" s="82"/>
      <c r="F133" s="100"/>
      <c r="G133" s="82"/>
    </row>
    <row r="134" spans="2:7" ht="12.75">
      <c r="B134" s="94"/>
      <c r="C134" s="94"/>
      <c r="E134" s="82"/>
      <c r="F134" s="100"/>
      <c r="G134" s="82"/>
    </row>
    <row r="135" spans="2:7" ht="12.75">
      <c r="B135" s="94"/>
      <c r="C135" s="94"/>
      <c r="D135" s="99" t="s">
        <v>82</v>
      </c>
      <c r="E135" s="82"/>
      <c r="F135" s="100"/>
      <c r="G135" s="82"/>
    </row>
    <row r="136" spans="2:7" ht="12.75">
      <c r="B136" s="94"/>
      <c r="C136" s="94"/>
      <c r="D136" s="75" t="s">
        <v>83</v>
      </c>
      <c r="E136" s="82"/>
      <c r="F136" s="100"/>
      <c r="G136" s="98"/>
    </row>
    <row r="137" spans="2:7" ht="12.75">
      <c r="B137" s="94"/>
      <c r="C137" s="94"/>
      <c r="D137" s="101"/>
      <c r="E137" s="100"/>
      <c r="F137" s="100"/>
      <c r="G137" s="73"/>
    </row>
    <row r="138" spans="2:7" ht="12.75">
      <c r="B138" s="94"/>
      <c r="C138" s="94"/>
      <c r="D138" s="101"/>
      <c r="E138" s="100"/>
      <c r="F138" s="100"/>
      <c r="G138" s="73"/>
    </row>
    <row r="139" spans="2:7" ht="12.75">
      <c r="B139" s="94"/>
      <c r="C139" s="94"/>
      <c r="D139" s="101"/>
      <c r="E139" s="100"/>
      <c r="F139" s="100"/>
      <c r="G139" s="73"/>
    </row>
  </sheetData>
  <sheetProtection/>
  <mergeCells count="16">
    <mergeCell ref="B51:B55"/>
    <mergeCell ref="A56:A58"/>
    <mergeCell ref="A2:A7"/>
    <mergeCell ref="B3:B7"/>
    <mergeCell ref="A17:A21"/>
    <mergeCell ref="B18:B21"/>
    <mergeCell ref="A98:D98"/>
    <mergeCell ref="A41:A49"/>
    <mergeCell ref="A8:A13"/>
    <mergeCell ref="A14:A16"/>
    <mergeCell ref="B12:B13"/>
    <mergeCell ref="B26:B30"/>
    <mergeCell ref="A22:A40"/>
    <mergeCell ref="B23:B25"/>
    <mergeCell ref="B31:B40"/>
    <mergeCell ref="A50:A5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&amp;CZał. Nr 2 b do Uchwały Rady Miejskiej w Jezioranach Nr  XXII/     /2013  z dnia  6.03.2013r. Uzupełnienie  do zmian w budżecie gminy na rok 2013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urzad</cp:lastModifiedBy>
  <cp:lastPrinted>2013-04-26T11:43:14Z</cp:lastPrinted>
  <dcterms:created xsi:type="dcterms:W3CDTF">1997-02-26T13:46:56Z</dcterms:created>
  <dcterms:modified xsi:type="dcterms:W3CDTF">2013-04-26T11:43:16Z</dcterms:modified>
  <cp:category/>
  <cp:version/>
  <cp:contentType/>
  <cp:contentStatus/>
</cp:coreProperties>
</file>