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<sst xmlns="http://schemas.openxmlformats.org/spreadsheetml/2006/main" count="182" uniqueCount="143">
  <si>
    <t>dział</t>
  </si>
  <si>
    <t>rozdział</t>
  </si>
  <si>
    <t>par</t>
  </si>
  <si>
    <t>Treść</t>
  </si>
  <si>
    <t>plan obecny</t>
  </si>
  <si>
    <t>zmiana</t>
  </si>
  <si>
    <t>plan po zmianach</t>
  </si>
  <si>
    <t>4210</t>
  </si>
  <si>
    <t>6059</t>
  </si>
  <si>
    <t>750</t>
  </si>
  <si>
    <t>Administracja publiczna</t>
  </si>
  <si>
    <t>GOSPODARKA KOMUNALNA I OCHRONA ŚRODOWISKA</t>
  </si>
  <si>
    <t>Gospodarka ściekowa i ochrona wód</t>
  </si>
  <si>
    <t xml:space="preserve">RAZEM   W Y D A T K I   zmiany </t>
  </si>
  <si>
    <t xml:space="preserve">    w tym -  bieżące </t>
  </si>
  <si>
    <t xml:space="preserve">               - majątkowe</t>
  </si>
  <si>
    <t>razem zmiany wydatków</t>
  </si>
  <si>
    <t xml:space="preserve"> różnice </t>
  </si>
  <si>
    <t xml:space="preserve">OGÓŁEM WYDATKI GMINY , w tym : </t>
  </si>
  <si>
    <t xml:space="preserve"> ZBIORCZO WYDATKI  BIEŻĄCE GMINY</t>
  </si>
  <si>
    <t>ZBIORCZO WYDATKI MAJĄTKOWE GMINY</t>
  </si>
  <si>
    <t>D O C H O D Y :</t>
  </si>
  <si>
    <t xml:space="preserve">D   O   C   H   O   D   Y </t>
  </si>
  <si>
    <t xml:space="preserve">RAZEM   zmiany  dochodów </t>
  </si>
  <si>
    <t xml:space="preserve">w tym dochody  bieżące </t>
  </si>
  <si>
    <t xml:space="preserve">            dochody majątkowe</t>
  </si>
  <si>
    <t xml:space="preserve">razem zmiany  dochodów </t>
  </si>
  <si>
    <t xml:space="preserve">OGÓŁEM    GMINA   DOCHODY </t>
  </si>
  <si>
    <t xml:space="preserve"> w tym  DOCHODY BIEŻĄCE </t>
  </si>
  <si>
    <t xml:space="preserve">             Dochody  majątkowe</t>
  </si>
  <si>
    <t>Dochody bieżące</t>
  </si>
  <si>
    <t>Wydatki bieżące</t>
  </si>
  <si>
    <t>róznice</t>
  </si>
  <si>
    <t>Dochody majątkowe</t>
  </si>
  <si>
    <t>Wydatki majątkowe</t>
  </si>
  <si>
    <t>różnice</t>
  </si>
  <si>
    <t>OGÓŁEM  G M I N A:</t>
  </si>
  <si>
    <t>DOCHODY   zbiorczo</t>
  </si>
  <si>
    <r>
      <t xml:space="preserve">WYDATKI  </t>
    </r>
    <r>
      <rPr>
        <i/>
        <sz val="8"/>
        <rFont val="Times New Roman"/>
        <family val="1"/>
      </rPr>
      <t xml:space="preserve">    zbiorczo </t>
    </r>
  </si>
  <si>
    <t>DEFICYT</t>
  </si>
  <si>
    <t>4170</t>
  </si>
  <si>
    <t>75023</t>
  </si>
  <si>
    <t>Urzędy miast i gmin</t>
  </si>
  <si>
    <t>4300</t>
  </si>
  <si>
    <t>900</t>
  </si>
  <si>
    <t>GOSPODARKA MIESZKANIOWA</t>
  </si>
  <si>
    <t>Gospod. gruntami i nieruchomościami</t>
  </si>
  <si>
    <t>Szkoły zawodowe</t>
  </si>
  <si>
    <t>GOSPODARKA KOMUNALNA I OCHRONA SRODOWISKA</t>
  </si>
  <si>
    <t xml:space="preserve">OŚWIATA I WYCHOWANIE </t>
  </si>
  <si>
    <t>Zakup materiałów i wyposażenia</t>
  </si>
  <si>
    <t>Zakup usług pozostałych</t>
  </si>
  <si>
    <t>Domy i ośrodki kultury, świetlice i kluby</t>
  </si>
  <si>
    <t>Gimnazja</t>
  </si>
  <si>
    <t>4309</t>
  </si>
  <si>
    <t>90002</t>
  </si>
  <si>
    <t>0690</t>
  </si>
  <si>
    <t>92109</t>
  </si>
  <si>
    <t>Pozostała działalność</t>
  </si>
  <si>
    <t>010</t>
  </si>
  <si>
    <t>01010</t>
  </si>
  <si>
    <t>75095</t>
  </si>
  <si>
    <t>Wpływy z różnych opłat</t>
  </si>
  <si>
    <t>Infrastruktura wodociagowa i sanitacyjna wsi</t>
  </si>
  <si>
    <t>KULTURA I OCHRONA DZIEDZICTWA NARODOWEGO</t>
  </si>
  <si>
    <t>6060</t>
  </si>
  <si>
    <t>komputeryzacja</t>
  </si>
  <si>
    <t>wykup nieruchomości</t>
  </si>
  <si>
    <t>4600</t>
  </si>
  <si>
    <t>60016</t>
  </si>
  <si>
    <t>6050</t>
  </si>
  <si>
    <t>Drogi gminne</t>
  </si>
  <si>
    <t>600</t>
  </si>
  <si>
    <t>TRANSPORT I ŁĄCZNOŚĆ</t>
  </si>
  <si>
    <t>ROLNICTWO I ŁOWIECTWO</t>
  </si>
  <si>
    <t>dotacja Polkajmy Bartniki</t>
  </si>
  <si>
    <t>2320</t>
  </si>
  <si>
    <t>4280</t>
  </si>
  <si>
    <t>Wynagrodzenie bezosobowe</t>
  </si>
  <si>
    <t>Zakup usług zdrowotnych</t>
  </si>
  <si>
    <t>Zakup materiałów i wyposażenia ZOGJO</t>
  </si>
  <si>
    <t>3110</t>
  </si>
  <si>
    <t>Świadczenia społeczne ZOGJO</t>
  </si>
  <si>
    <t>Budowa kanalizacji sanitarnej i oczyszczalni ścieków w RADOSTOWIE</t>
  </si>
  <si>
    <t>Budowa kanalizacji sanitarnej i oczyszczalni ścieków we FRANKNOWIE - monitoring</t>
  </si>
  <si>
    <t>4430</t>
  </si>
  <si>
    <t>75618</t>
  </si>
  <si>
    <t>0490</t>
  </si>
  <si>
    <t xml:space="preserve">Wydatki inwestycyjne jednostek budżetowych </t>
  </si>
  <si>
    <t>Różne opłaty i składki</t>
  </si>
  <si>
    <t>POMOC SPOŁECZNA</t>
  </si>
  <si>
    <t>Wydatki na zakupy inwestycyjne jednostek budżetowych</t>
  </si>
  <si>
    <t>Kary i odszkodowania wypłacane na rzecz osób prawnych i innych jednostek organizacyjnych</t>
  </si>
  <si>
    <t>DZIAŁALNOŚĆ USŁUGOWA</t>
  </si>
  <si>
    <t>Plany zagospodarownia przestrzennego</t>
  </si>
  <si>
    <t>Wpływy i wydatki związane z gromadzeniem środków z opłat i kar za korzystanie ze środowiska</t>
  </si>
  <si>
    <t>Dochody od osób prawnych, od osób fizycznych i od innych jednostek nieposiadajacych osobowości prawnej ora wydatki związane z ich poborem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</si>
  <si>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</si>
  <si>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</si>
  <si>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6260</t>
  </si>
  <si>
    <t>Dotacje celowe otrzymane z powiatu za zadania bieżące realizowane na podstawie porozumień (umów) miedzy jednostkami samorządu terytorialnego</t>
  </si>
  <si>
    <t xml:space="preserve">Zakupy materiałów </t>
  </si>
  <si>
    <t>4010</t>
  </si>
  <si>
    <t>Szkoły podstawowe</t>
  </si>
  <si>
    <t>Wynagrodzenia osobowe pracowników</t>
  </si>
  <si>
    <t>EDUKACYJNA OPIEKA WYCHOWAWCZA</t>
  </si>
  <si>
    <t xml:space="preserve">Świetlice szkolne </t>
  </si>
  <si>
    <t>ZOGJO</t>
  </si>
  <si>
    <t xml:space="preserve">UM </t>
  </si>
  <si>
    <t xml:space="preserve">Zakup materiałów i wyposażenia, w tym : </t>
  </si>
  <si>
    <t>Modernizacja drogi Polkajmy Bartniki, w tym :  z FOGR 70.000</t>
  </si>
  <si>
    <t>6057</t>
  </si>
  <si>
    <t xml:space="preserve">Przebudowa ul. Sienkiewicza </t>
  </si>
  <si>
    <t xml:space="preserve">Poprawa atrakcyjności Jezioran poprzez remont przystanków autobusowych </t>
  </si>
  <si>
    <t xml:space="preserve">Pozostała działalność </t>
  </si>
  <si>
    <t xml:space="preserve">Modernizacja alejek na cmentarzu komunalnym </t>
  </si>
  <si>
    <t>2480</t>
  </si>
  <si>
    <t>Kultura i ochrona dziedzictwa narodowego</t>
  </si>
  <si>
    <t xml:space="preserve">Domy i ośrodki kultury,świetlice,kluby </t>
  </si>
  <si>
    <t xml:space="preserve">Dotacja podmiotowa z budzetu dla samorzadowej instytucji kultury </t>
  </si>
  <si>
    <t>Budowa studni głębinowych w gospodarstwach kolonijnych  (   zgodnie z uchwalonym  programem pilotażowym )</t>
  </si>
  <si>
    <t>Budowa studni głębinowych w gospodarstwach kolonijnych  (zgodnie z uchwalonym programem pilotażowym)</t>
  </si>
  <si>
    <t>Przebudowa ulicy Sienkiewicza   ze środków UE  rok 2014</t>
  </si>
  <si>
    <t>Poprawa atrakcyjności Jezioran poprzez remont przystanków autobusowych  - rok 2014</t>
  </si>
  <si>
    <t>Projekt wykwalifikowani uczniowie ZSZ</t>
  </si>
  <si>
    <t>....7</t>
  </si>
  <si>
    <t>.....9</t>
  </si>
  <si>
    <t>ze środków unijnych 42610,79minus 42611,43</t>
  </si>
  <si>
    <t>1.128,21-1.127,57</t>
  </si>
  <si>
    <t xml:space="preserve">Przedzkola </t>
  </si>
  <si>
    <t xml:space="preserve">j.w. </t>
  </si>
  <si>
    <t>Program UE Radostowo-środki UE</t>
  </si>
  <si>
    <t>bież.</t>
  </si>
  <si>
    <t>mająt</t>
  </si>
  <si>
    <t xml:space="preserve">KULTURA FIZYCZNA I SPORT </t>
  </si>
  <si>
    <t>Pozostała dzxiałalność</t>
  </si>
  <si>
    <t>FOSA  z roku 2013 na 2014</t>
  </si>
  <si>
    <t>wydatki UE</t>
  </si>
  <si>
    <t xml:space="preserve">wydatki gminy </t>
  </si>
  <si>
    <t>4260</t>
  </si>
  <si>
    <t>Oświetlenie ulic,placów i dróg</t>
  </si>
  <si>
    <t>Zakup energii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</si>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</sst>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top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10" fontId="3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3" fillId="0" borderId="12" xfId="0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Alignment="1">
      <alignment/>
    </xf>
    <xf numFmtId="0" fontId="4" fillId="0" borderId="10" xfId="51" applyFont="1" applyBorder="1" applyAlignment="1">
      <alignment vertical="top" wrapText="1"/>
      <protection/>
    </xf>
    <xf numFmtId="49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" fontId="4" fillId="0" borderId="13" xfId="51" applyNumberFormat="1" applyFont="1" applyBorder="1" applyAlignment="1">
      <alignment vertical="top"/>
      <protection/>
    </xf>
    <xf numFmtId="4" fontId="4" fillId="0" borderId="10" xfId="51" applyNumberFormat="1" applyFont="1" applyBorder="1" applyAlignment="1">
      <alignment vertical="top"/>
      <protection/>
    </xf>
    <xf numFmtId="49" fontId="4" fillId="0" borderId="14" xfId="0" applyNumberFormat="1" applyFont="1" applyBorder="1" applyAlignment="1">
      <alignment vertical="top" wrapText="1"/>
    </xf>
    <xf numFmtId="4" fontId="4" fillId="0" borderId="10" xfId="51" applyNumberFormat="1" applyFont="1" applyBorder="1" applyAlignment="1">
      <alignment vertical="center"/>
      <protection/>
    </xf>
    <xf numFmtId="49" fontId="6" fillId="0" borderId="14" xfId="0" applyNumberFormat="1" applyFont="1" applyBorder="1" applyAlignment="1">
      <alignment vertical="top" wrapText="1"/>
    </xf>
    <xf numFmtId="0" fontId="4" fillId="0" borderId="15" xfId="51" applyFont="1" applyBorder="1" applyAlignment="1">
      <alignment vertical="top" wrapText="1"/>
      <protection/>
    </xf>
    <xf numFmtId="49" fontId="4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5" xfId="51" applyFont="1" applyBorder="1" applyAlignment="1">
      <alignment vertical="top" wrapText="1"/>
      <protection/>
    </xf>
    <xf numFmtId="4" fontId="1" fillId="0" borderId="10" xfId="51" applyNumberFormat="1" applyFont="1" applyBorder="1" applyAlignment="1">
      <alignment vertical="center"/>
      <protection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" fillId="0" borderId="10" xfId="51" applyNumberFormat="1" applyFont="1" applyBorder="1" applyAlignment="1">
      <alignment vertical="top"/>
      <protection/>
    </xf>
    <xf numFmtId="0" fontId="1" fillId="0" borderId="10" xfId="51" applyFont="1" applyBorder="1" applyAlignment="1">
      <alignment vertical="top" wrapText="1"/>
      <protection/>
    </xf>
    <xf numFmtId="4" fontId="1" fillId="0" borderId="10" xfId="0" applyNumberFormat="1" applyFont="1" applyBorder="1" applyAlignment="1">
      <alignment vertical="top" wrapText="1"/>
    </xf>
    <xf numFmtId="4" fontId="6" fillId="0" borderId="10" xfId="51" applyNumberFormat="1" applyFont="1" applyBorder="1" applyAlignment="1">
      <alignment vertical="center"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4" fontId="4" fillId="0" borderId="10" xfId="51" applyNumberFormat="1" applyFont="1" applyBorder="1" applyAlignment="1">
      <alignment vertical="top"/>
      <protection/>
    </xf>
    <xf numFmtId="49" fontId="4" fillId="0" borderId="13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51" applyFont="1" applyBorder="1" applyAlignment="1">
      <alignment vertical="top" wrapText="1"/>
      <protection/>
    </xf>
    <xf numFmtId="4" fontId="4" fillId="0" borderId="10" xfId="51" applyNumberFormat="1" applyFont="1" applyBorder="1" applyAlignment="1">
      <alignment vertical="center"/>
      <protection/>
    </xf>
    <xf numFmtId="0" fontId="3" fillId="0" borderId="10" xfId="51" applyFont="1" applyBorder="1" applyAlignment="1">
      <alignment vertical="top" wrapText="1"/>
      <protection/>
    </xf>
    <xf numFmtId="0" fontId="4" fillId="0" borderId="10" xfId="51" applyFont="1" applyBorder="1" applyAlignment="1">
      <alignment vertical="top" wrapText="1"/>
      <protection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0" fontId="3" fillId="0" borderId="10" xfId="51" applyFont="1" applyFill="1" applyBorder="1" applyAlignment="1">
      <alignment vertical="top" wrapText="1"/>
      <protection/>
    </xf>
    <xf numFmtId="4" fontId="3" fillId="0" borderId="1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0" borderId="10" xfId="51" applyFont="1" applyBorder="1" applyAlignment="1">
      <alignment vertical="top" wrapText="1"/>
      <protection/>
    </xf>
    <xf numFmtId="49" fontId="9" fillId="0" borderId="10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F109" sqref="F109"/>
    </sheetView>
  </sheetViews>
  <sheetFormatPr defaultColWidth="9.00390625" defaultRowHeight="12.75"/>
  <cols>
    <col min="1" max="1" width="4.375" style="17" customWidth="1"/>
    <col min="2" max="2" width="7.00390625" style="17" customWidth="1"/>
    <col min="3" max="3" width="5.25390625" style="17" customWidth="1"/>
    <col min="4" max="4" width="35.00390625" style="21" customWidth="1"/>
    <col min="5" max="5" width="11.75390625" style="12" customWidth="1"/>
    <col min="6" max="6" width="11.125" style="12" customWidth="1"/>
    <col min="7" max="7" width="11.625" style="12" customWidth="1"/>
    <col min="8" max="8" width="10.25390625" style="1" customWidth="1"/>
    <col min="9" max="9" width="10.875" style="1" customWidth="1"/>
    <col min="10" max="16384" width="9.125" style="1" customWidth="1"/>
  </cols>
  <sheetData>
    <row r="1" spans="1:8" ht="23.25" customHeight="1">
      <c r="A1" s="93" t="s">
        <v>0</v>
      </c>
      <c r="B1" s="93" t="s">
        <v>1</v>
      </c>
      <c r="C1" s="93" t="s">
        <v>2</v>
      </c>
      <c r="D1" s="94" t="s">
        <v>3</v>
      </c>
      <c r="E1" s="95" t="s">
        <v>4</v>
      </c>
      <c r="F1" s="95" t="s">
        <v>5</v>
      </c>
      <c r="G1" s="95" t="s">
        <v>6</v>
      </c>
      <c r="H1" s="58"/>
    </row>
    <row r="2" spans="1:9" s="28" customFormat="1" ht="12.75">
      <c r="A2" s="129" t="s">
        <v>59</v>
      </c>
      <c r="B2" s="68"/>
      <c r="C2" s="60"/>
      <c r="D2" s="35" t="s">
        <v>74</v>
      </c>
      <c r="E2" s="80">
        <f>E3</f>
        <v>26000</v>
      </c>
      <c r="F2" s="80">
        <f>F3</f>
        <v>6000</v>
      </c>
      <c r="G2" s="80">
        <f>G3</f>
        <v>32000</v>
      </c>
      <c r="H2" s="2">
        <f>H3</f>
        <v>0</v>
      </c>
      <c r="I2" s="82"/>
    </row>
    <row r="3" spans="1:9" s="28" customFormat="1" ht="11.25" customHeight="1">
      <c r="A3" s="125"/>
      <c r="B3" s="112" t="s">
        <v>60</v>
      </c>
      <c r="C3" s="60"/>
      <c r="D3" s="29" t="s">
        <v>63</v>
      </c>
      <c r="E3" s="2">
        <f>E4+E6</f>
        <v>26000</v>
      </c>
      <c r="F3" s="2">
        <f>F4+F6</f>
        <v>6000</v>
      </c>
      <c r="G3" s="2">
        <f>G4+G6</f>
        <v>32000</v>
      </c>
      <c r="H3" s="2">
        <f>H4+H6</f>
        <v>0</v>
      </c>
      <c r="I3" s="82"/>
    </row>
    <row r="4" spans="1:9" s="30" customFormat="1" ht="12.75">
      <c r="A4" s="125"/>
      <c r="B4" s="110"/>
      <c r="C4" s="112" t="s">
        <v>70</v>
      </c>
      <c r="D4" s="59" t="s">
        <v>88</v>
      </c>
      <c r="E4" s="2">
        <f>E5</f>
        <v>6000</v>
      </c>
      <c r="F4" s="2">
        <f>F5</f>
        <v>4000</v>
      </c>
      <c r="G4" s="2">
        <f>G5</f>
        <v>10000</v>
      </c>
      <c r="H4" s="76"/>
      <c r="I4" s="83"/>
    </row>
    <row r="5" spans="1:9" s="30" customFormat="1" ht="35.25" customHeight="1">
      <c r="A5" s="125"/>
      <c r="B5" s="110"/>
      <c r="C5" s="113"/>
      <c r="D5" s="38" t="s">
        <v>120</v>
      </c>
      <c r="E5" s="2">
        <v>6000</v>
      </c>
      <c r="F5" s="2">
        <v>4000</v>
      </c>
      <c r="G5" s="2">
        <f>E5+F5</f>
        <v>10000</v>
      </c>
      <c r="H5" s="76"/>
      <c r="I5" s="83"/>
    </row>
    <row r="6" spans="1:9" s="30" customFormat="1" ht="24">
      <c r="A6" s="125"/>
      <c r="B6" s="110"/>
      <c r="C6" s="112" t="s">
        <v>65</v>
      </c>
      <c r="D6" s="29" t="s">
        <v>91</v>
      </c>
      <c r="E6" s="2">
        <f>E7</f>
        <v>20000</v>
      </c>
      <c r="F6" s="2">
        <f>F7</f>
        <v>2000</v>
      </c>
      <c r="G6" s="2">
        <f>G7</f>
        <v>22000</v>
      </c>
      <c r="H6" s="76"/>
      <c r="I6" s="83"/>
    </row>
    <row r="7" spans="1:9" s="30" customFormat="1" ht="35.25" customHeight="1">
      <c r="A7" s="127"/>
      <c r="B7" s="111"/>
      <c r="C7" s="113"/>
      <c r="D7" s="38" t="s">
        <v>121</v>
      </c>
      <c r="E7" s="2">
        <v>20000</v>
      </c>
      <c r="F7" s="2">
        <v>2000</v>
      </c>
      <c r="G7" s="2">
        <f>E7+F7</f>
        <v>22000</v>
      </c>
      <c r="H7" s="76"/>
      <c r="I7" s="83"/>
    </row>
    <row r="8" spans="1:9" s="28" customFormat="1" ht="12.75">
      <c r="A8" s="129" t="s">
        <v>72</v>
      </c>
      <c r="B8" s="68"/>
      <c r="C8" s="60"/>
      <c r="D8" s="35" t="s">
        <v>73</v>
      </c>
      <c r="E8" s="80">
        <f>E9</f>
        <v>125800</v>
      </c>
      <c r="F8" s="80">
        <f>F9</f>
        <v>190400</v>
      </c>
      <c r="G8" s="80">
        <f>G9</f>
        <v>316200</v>
      </c>
      <c r="H8" s="2">
        <f>H9</f>
        <v>-332100</v>
      </c>
      <c r="I8" s="2">
        <f>I9</f>
        <v>20000</v>
      </c>
    </row>
    <row r="9" spans="1:9" s="28" customFormat="1" ht="12.75">
      <c r="A9" s="125"/>
      <c r="B9" s="112" t="s">
        <v>69</v>
      </c>
      <c r="C9" s="60"/>
      <c r="D9" s="29" t="s">
        <v>71</v>
      </c>
      <c r="E9" s="2">
        <f>E10+E11+E14+E15+E17+E20</f>
        <v>125800</v>
      </c>
      <c r="F9" s="2">
        <f>F10+F11+F14+F15+F17+F20</f>
        <v>190400</v>
      </c>
      <c r="G9" s="2">
        <f>G10+G11+G14+G15+G17+G20</f>
        <v>316200</v>
      </c>
      <c r="H9" s="2">
        <f>H10+H11+H14+H15+H17+H20</f>
        <v>-332100</v>
      </c>
      <c r="I9" s="2">
        <f>I10+I11+I14+I15+I17+I20</f>
        <v>20000</v>
      </c>
    </row>
    <row r="10" spans="1:9" s="30" customFormat="1" ht="12.75">
      <c r="A10" s="125"/>
      <c r="B10" s="110"/>
      <c r="C10" s="60" t="s">
        <v>40</v>
      </c>
      <c r="D10" s="29" t="s">
        <v>78</v>
      </c>
      <c r="E10" s="2">
        <v>12000</v>
      </c>
      <c r="F10" s="2">
        <v>6000</v>
      </c>
      <c r="G10" s="2">
        <f>E10+F10</f>
        <v>18000</v>
      </c>
      <c r="H10" s="76"/>
      <c r="I10" s="83"/>
    </row>
    <row r="11" spans="1:9" s="30" customFormat="1" ht="12.75">
      <c r="A11" s="125"/>
      <c r="B11" s="110"/>
      <c r="C11" s="60" t="s">
        <v>7</v>
      </c>
      <c r="D11" s="29" t="s">
        <v>109</v>
      </c>
      <c r="E11" s="2">
        <v>25000</v>
      </c>
      <c r="F11" s="2">
        <v>34000</v>
      </c>
      <c r="G11" s="2">
        <f>E11+F11</f>
        <v>59000</v>
      </c>
      <c r="H11" s="76"/>
      <c r="I11" s="76">
        <v>20000</v>
      </c>
    </row>
    <row r="12" spans="1:9" s="30" customFormat="1" ht="12.75">
      <c r="A12" s="125"/>
      <c r="B12" s="110"/>
      <c r="C12" s="60"/>
      <c r="D12" s="24" t="s">
        <v>107</v>
      </c>
      <c r="E12" s="75"/>
      <c r="F12" s="75">
        <v>14000</v>
      </c>
      <c r="G12" s="75"/>
      <c r="H12" s="76"/>
      <c r="I12" s="83"/>
    </row>
    <row r="13" spans="1:9" s="30" customFormat="1" ht="12.75">
      <c r="A13" s="125"/>
      <c r="B13" s="110"/>
      <c r="C13" s="60"/>
      <c r="D13" s="24" t="s">
        <v>108</v>
      </c>
      <c r="E13" s="75"/>
      <c r="F13" s="75">
        <v>20000</v>
      </c>
      <c r="G13" s="75"/>
      <c r="H13" s="76"/>
      <c r="I13" s="83">
        <v>20000</v>
      </c>
    </row>
    <row r="14" spans="1:9" s="30" customFormat="1" ht="12.75">
      <c r="A14" s="125"/>
      <c r="B14" s="110"/>
      <c r="C14" s="60" t="s">
        <v>77</v>
      </c>
      <c r="D14" s="29" t="s">
        <v>79</v>
      </c>
      <c r="E14" s="2">
        <v>200</v>
      </c>
      <c r="F14" s="2">
        <v>400</v>
      </c>
      <c r="G14" s="2">
        <f>E14+F14</f>
        <v>600</v>
      </c>
      <c r="H14" s="76"/>
      <c r="I14" s="83"/>
    </row>
    <row r="15" spans="1:9" s="30" customFormat="1" ht="12.75">
      <c r="A15" s="125"/>
      <c r="B15" s="110"/>
      <c r="C15" s="60" t="s">
        <v>70</v>
      </c>
      <c r="D15" s="59" t="s">
        <v>88</v>
      </c>
      <c r="E15" s="2">
        <f>E16</f>
        <v>88600</v>
      </c>
      <c r="F15" s="2">
        <f>F16</f>
        <v>150000</v>
      </c>
      <c r="G15" s="2">
        <f>G16</f>
        <v>238600</v>
      </c>
      <c r="H15" s="76"/>
      <c r="I15" s="83"/>
    </row>
    <row r="16" spans="1:9" s="30" customFormat="1" ht="24">
      <c r="A16" s="127"/>
      <c r="B16" s="111"/>
      <c r="C16" s="60"/>
      <c r="D16" s="74" t="s">
        <v>110</v>
      </c>
      <c r="E16" s="75">
        <v>88600</v>
      </c>
      <c r="F16" s="75">
        <v>150000</v>
      </c>
      <c r="G16" s="75">
        <f>E16+F16</f>
        <v>238600</v>
      </c>
      <c r="H16" s="76"/>
      <c r="I16" s="83"/>
    </row>
    <row r="17" spans="1:9" s="30" customFormat="1" ht="12.75">
      <c r="A17" s="85"/>
      <c r="B17" s="96"/>
      <c r="C17" s="97" t="s">
        <v>111</v>
      </c>
      <c r="D17" s="92" t="s">
        <v>88</v>
      </c>
      <c r="E17" s="98">
        <f>E18+E19</f>
        <v>0</v>
      </c>
      <c r="F17" s="98">
        <f>F18+F19</f>
        <v>0</v>
      </c>
      <c r="G17" s="98">
        <f>G18+G19</f>
        <v>0</v>
      </c>
      <c r="H17" s="98">
        <f>H18+H19</f>
        <v>-216000</v>
      </c>
      <c r="I17" s="98">
        <f>I18+I19</f>
        <v>0</v>
      </c>
    </row>
    <row r="18" spans="1:9" s="30" customFormat="1" ht="24">
      <c r="A18" s="85"/>
      <c r="B18" s="61"/>
      <c r="C18" s="60"/>
      <c r="D18" s="59" t="s">
        <v>122</v>
      </c>
      <c r="E18" s="75"/>
      <c r="F18" s="75"/>
      <c r="G18" s="75">
        <f>E18+F18</f>
        <v>0</v>
      </c>
      <c r="H18" s="76">
        <v>-152000</v>
      </c>
      <c r="I18" s="76">
        <f>G18+G21</f>
        <v>0</v>
      </c>
    </row>
    <row r="19" spans="1:9" s="30" customFormat="1" ht="24">
      <c r="A19" s="85"/>
      <c r="B19" s="61"/>
      <c r="C19" s="60"/>
      <c r="D19" s="74" t="s">
        <v>113</v>
      </c>
      <c r="E19" s="75"/>
      <c r="F19" s="75"/>
      <c r="G19" s="75">
        <f>E19+F19</f>
        <v>0</v>
      </c>
      <c r="H19" s="76">
        <v>-64000</v>
      </c>
      <c r="I19" s="76">
        <f>G19+G22</f>
        <v>0</v>
      </c>
    </row>
    <row r="20" spans="1:9" s="30" customFormat="1" ht="12.75">
      <c r="A20" s="85"/>
      <c r="B20" s="61"/>
      <c r="C20" s="97" t="s">
        <v>8</v>
      </c>
      <c r="D20" s="92" t="s">
        <v>88</v>
      </c>
      <c r="E20" s="98">
        <f>E21+E22</f>
        <v>0</v>
      </c>
      <c r="F20" s="98">
        <f>F21+F22</f>
        <v>0</v>
      </c>
      <c r="G20" s="98">
        <f>G21+G22</f>
        <v>0</v>
      </c>
      <c r="H20" s="98">
        <f>H21+H22</f>
        <v>-116100</v>
      </c>
      <c r="I20" s="83"/>
    </row>
    <row r="21" spans="1:9" s="30" customFormat="1" ht="12.75">
      <c r="A21" s="85"/>
      <c r="B21" s="61"/>
      <c r="C21" s="60"/>
      <c r="D21" s="74" t="s">
        <v>112</v>
      </c>
      <c r="E21" s="75"/>
      <c r="F21" s="75"/>
      <c r="G21" s="75">
        <f>E21+F21</f>
        <v>0</v>
      </c>
      <c r="H21" s="76">
        <v>-81700</v>
      </c>
      <c r="I21" s="83"/>
    </row>
    <row r="22" spans="1:9" s="30" customFormat="1" ht="24">
      <c r="A22" s="85"/>
      <c r="B22" s="61"/>
      <c r="C22" s="60"/>
      <c r="D22" s="74" t="s">
        <v>123</v>
      </c>
      <c r="E22" s="75"/>
      <c r="F22" s="75"/>
      <c r="G22" s="75">
        <f>E22+F22</f>
        <v>0</v>
      </c>
      <c r="H22" s="76">
        <v>-34400</v>
      </c>
      <c r="I22" s="83"/>
    </row>
    <row r="23" spans="1:9" s="30" customFormat="1" ht="12.75">
      <c r="A23" s="124">
        <v>700</v>
      </c>
      <c r="B23" s="35"/>
      <c r="C23" s="71"/>
      <c r="D23" s="35" t="s">
        <v>45</v>
      </c>
      <c r="E23" s="80">
        <f>E24</f>
        <v>5500</v>
      </c>
      <c r="F23" s="80">
        <f>F24</f>
        <v>6300</v>
      </c>
      <c r="G23" s="80">
        <f>G24</f>
        <v>11800</v>
      </c>
      <c r="H23" s="109"/>
      <c r="I23" s="83"/>
    </row>
    <row r="24" spans="1:9" s="30" customFormat="1" ht="12.75">
      <c r="A24" s="125"/>
      <c r="B24" s="126">
        <v>70005</v>
      </c>
      <c r="C24" s="60"/>
      <c r="D24" s="29" t="s">
        <v>46</v>
      </c>
      <c r="E24" s="2">
        <f>E27+E26+E25</f>
        <v>5500</v>
      </c>
      <c r="F24" s="2">
        <f>F27+F26+F25</f>
        <v>6300</v>
      </c>
      <c r="G24" s="2">
        <f>G27+G26+G25</f>
        <v>11800</v>
      </c>
      <c r="H24" s="76"/>
      <c r="I24" s="83"/>
    </row>
    <row r="25" spans="1:9" s="30" customFormat="1" ht="12.75">
      <c r="A25" s="125"/>
      <c r="B25" s="110"/>
      <c r="C25" s="60" t="s">
        <v>7</v>
      </c>
      <c r="D25" s="29" t="s">
        <v>80</v>
      </c>
      <c r="E25" s="2"/>
      <c r="F25" s="2">
        <v>1000</v>
      </c>
      <c r="G25" s="2">
        <f>E25+F25</f>
        <v>1000</v>
      </c>
      <c r="H25" s="76"/>
      <c r="I25" s="83"/>
    </row>
    <row r="26" spans="1:9" s="30" customFormat="1" ht="36">
      <c r="A26" s="125"/>
      <c r="B26" s="110"/>
      <c r="C26" s="60" t="s">
        <v>68</v>
      </c>
      <c r="D26" s="59" t="s">
        <v>92</v>
      </c>
      <c r="E26" s="2"/>
      <c r="F26" s="2">
        <v>4300</v>
      </c>
      <c r="G26" s="2">
        <f>E26+F26</f>
        <v>4300</v>
      </c>
      <c r="H26" s="76"/>
      <c r="I26" s="83"/>
    </row>
    <row r="27" spans="1:9" s="30" customFormat="1" ht="24">
      <c r="A27" s="125"/>
      <c r="B27" s="110"/>
      <c r="C27" s="60" t="s">
        <v>65</v>
      </c>
      <c r="D27" s="29" t="s">
        <v>91</v>
      </c>
      <c r="E27" s="2">
        <f>E28</f>
        <v>5500</v>
      </c>
      <c r="F27" s="2">
        <f>F28</f>
        <v>1000</v>
      </c>
      <c r="G27" s="2">
        <f>G28</f>
        <v>6500</v>
      </c>
      <c r="H27" s="76"/>
      <c r="I27" s="83"/>
    </row>
    <row r="28" spans="1:9" s="30" customFormat="1" ht="12.75">
      <c r="A28" s="127"/>
      <c r="B28" s="111"/>
      <c r="C28" s="60"/>
      <c r="D28" s="33" t="s">
        <v>67</v>
      </c>
      <c r="E28" s="62">
        <v>5500</v>
      </c>
      <c r="F28" s="2">
        <v>1000</v>
      </c>
      <c r="G28" s="2">
        <f>E28+F28</f>
        <v>6500</v>
      </c>
      <c r="H28" s="76"/>
      <c r="I28" s="83"/>
    </row>
    <row r="29" spans="1:9" s="30" customFormat="1" ht="12.75">
      <c r="A29" s="126">
        <v>710</v>
      </c>
      <c r="B29" s="61"/>
      <c r="C29" s="60"/>
      <c r="D29" s="35" t="s">
        <v>93</v>
      </c>
      <c r="E29" s="78">
        <f aca="true" t="shared" si="0" ref="E29:I30">E30</f>
        <v>85000</v>
      </c>
      <c r="F29" s="78">
        <f t="shared" si="0"/>
        <v>18000</v>
      </c>
      <c r="G29" s="78">
        <f t="shared" si="0"/>
        <v>103000</v>
      </c>
      <c r="H29" s="86">
        <f t="shared" si="0"/>
        <v>70000</v>
      </c>
      <c r="I29" s="86">
        <f t="shared" si="0"/>
        <v>0</v>
      </c>
    </row>
    <row r="30" spans="1:9" s="30" customFormat="1" ht="12.75">
      <c r="A30" s="110"/>
      <c r="B30" s="126">
        <v>71004</v>
      </c>
      <c r="C30" s="60"/>
      <c r="D30" s="29" t="s">
        <v>94</v>
      </c>
      <c r="E30" s="63">
        <f t="shared" si="0"/>
        <v>85000</v>
      </c>
      <c r="F30" s="63">
        <f t="shared" si="0"/>
        <v>18000</v>
      </c>
      <c r="G30" s="63">
        <f t="shared" si="0"/>
        <v>103000</v>
      </c>
      <c r="H30" s="63">
        <f t="shared" si="0"/>
        <v>70000</v>
      </c>
      <c r="I30" s="63">
        <f t="shared" si="0"/>
        <v>0</v>
      </c>
    </row>
    <row r="31" spans="1:9" s="30" customFormat="1" ht="12.75">
      <c r="A31" s="111"/>
      <c r="B31" s="111"/>
      <c r="C31" s="97" t="s">
        <v>43</v>
      </c>
      <c r="D31" s="74" t="s">
        <v>51</v>
      </c>
      <c r="E31" s="63">
        <v>85000</v>
      </c>
      <c r="F31" s="2">
        <v>18000</v>
      </c>
      <c r="G31" s="2">
        <f>E31+F31</f>
        <v>103000</v>
      </c>
      <c r="H31" s="76">
        <v>70000</v>
      </c>
      <c r="I31" s="83"/>
    </row>
    <row r="32" spans="1:9" s="30" customFormat="1" ht="12.75">
      <c r="A32" s="112" t="s">
        <v>9</v>
      </c>
      <c r="B32" s="68"/>
      <c r="C32" s="60"/>
      <c r="D32" s="29" t="s">
        <v>10</v>
      </c>
      <c r="E32" s="2">
        <f>E33</f>
        <v>21100</v>
      </c>
      <c r="F32" s="2">
        <f>F33</f>
        <v>45500</v>
      </c>
      <c r="G32" s="2">
        <f>G33</f>
        <v>66600</v>
      </c>
      <c r="H32" s="2">
        <f>H33</f>
        <v>0</v>
      </c>
      <c r="I32" s="83"/>
    </row>
    <row r="33" spans="1:9" s="30" customFormat="1" ht="12.75">
      <c r="A33" s="128"/>
      <c r="B33" s="112" t="s">
        <v>41</v>
      </c>
      <c r="C33" s="60"/>
      <c r="D33" s="29" t="s">
        <v>42</v>
      </c>
      <c r="E33" s="2">
        <f>E36+E35+E34</f>
        <v>21100</v>
      </c>
      <c r="F33" s="2">
        <f>F36+F35+F34</f>
        <v>45500</v>
      </c>
      <c r="G33" s="2">
        <f>G36+G35+G34</f>
        <v>66600</v>
      </c>
      <c r="H33" s="2">
        <f>H36+H35+H34</f>
        <v>0</v>
      </c>
      <c r="I33" s="83"/>
    </row>
    <row r="34" spans="1:9" s="30" customFormat="1" ht="12.75">
      <c r="A34" s="128"/>
      <c r="B34" s="128"/>
      <c r="C34" s="60" t="s">
        <v>7</v>
      </c>
      <c r="D34" s="29" t="s">
        <v>101</v>
      </c>
      <c r="E34" s="2"/>
      <c r="F34" s="2">
        <v>30000</v>
      </c>
      <c r="G34" s="2">
        <f>E34+F34</f>
        <v>30000</v>
      </c>
      <c r="H34" s="76"/>
      <c r="I34" s="83"/>
    </row>
    <row r="35" spans="1:9" s="30" customFormat="1" ht="12.75">
      <c r="A35" s="128"/>
      <c r="B35" s="128"/>
      <c r="C35" s="60" t="s">
        <v>85</v>
      </c>
      <c r="D35" s="29" t="s">
        <v>89</v>
      </c>
      <c r="E35" s="2">
        <v>7500</v>
      </c>
      <c r="F35" s="2">
        <v>2500</v>
      </c>
      <c r="G35" s="2">
        <f>E35+F35</f>
        <v>10000</v>
      </c>
      <c r="H35" s="76"/>
      <c r="I35" s="83"/>
    </row>
    <row r="36" spans="1:9" s="30" customFormat="1" ht="24">
      <c r="A36" s="128"/>
      <c r="B36" s="128"/>
      <c r="C36" s="60" t="s">
        <v>65</v>
      </c>
      <c r="D36" s="29" t="s">
        <v>91</v>
      </c>
      <c r="E36" s="2">
        <f>E37</f>
        <v>13600</v>
      </c>
      <c r="F36" s="2">
        <f>F37</f>
        <v>13000</v>
      </c>
      <c r="G36" s="2">
        <f>G37</f>
        <v>26600</v>
      </c>
      <c r="H36" s="76"/>
      <c r="I36" s="83"/>
    </row>
    <row r="37" spans="1:9" s="30" customFormat="1" ht="12.75">
      <c r="A37" s="128"/>
      <c r="B37" s="87"/>
      <c r="C37" s="60"/>
      <c r="D37" s="29" t="s">
        <v>66</v>
      </c>
      <c r="E37" s="2">
        <v>13600</v>
      </c>
      <c r="F37" s="2">
        <v>13000</v>
      </c>
      <c r="G37" s="2">
        <f>E37+F37</f>
        <v>26600</v>
      </c>
      <c r="H37" s="76"/>
      <c r="I37" s="83"/>
    </row>
    <row r="38" spans="1:9" s="28" customFormat="1" ht="12.75">
      <c r="A38" s="124">
        <v>801</v>
      </c>
      <c r="B38" s="29"/>
      <c r="C38" s="60"/>
      <c r="D38" s="59" t="s">
        <v>49</v>
      </c>
      <c r="E38" s="65">
        <f>E42+E44+E47</f>
        <v>74748.18</v>
      </c>
      <c r="F38" s="65">
        <f>F42+F44+F47</f>
        <v>262100</v>
      </c>
      <c r="G38" s="65">
        <f>G42+G44+G47</f>
        <v>336848.18</v>
      </c>
      <c r="H38" s="65">
        <f>H42+H44+H47</f>
        <v>332100</v>
      </c>
      <c r="I38" s="65">
        <f>I42+I44+I47</f>
        <v>0</v>
      </c>
    </row>
    <row r="39" spans="1:9" s="28" customFormat="1" ht="12.75">
      <c r="A39" s="125"/>
      <c r="B39" s="88">
        <v>80104</v>
      </c>
      <c r="C39" s="60"/>
      <c r="D39" s="59" t="s">
        <v>129</v>
      </c>
      <c r="E39" s="65">
        <f>E40+E41</f>
        <v>0</v>
      </c>
      <c r="F39" s="65">
        <f>F40+F41</f>
        <v>0</v>
      </c>
      <c r="G39" s="65">
        <f>G40+G41</f>
        <v>0</v>
      </c>
      <c r="H39" s="65"/>
      <c r="I39" s="65"/>
    </row>
    <row r="40" spans="1:9" s="28" customFormat="1" ht="12.75">
      <c r="A40" s="125"/>
      <c r="B40" s="88"/>
      <c r="C40" s="60" t="s">
        <v>132</v>
      </c>
      <c r="D40" s="92" t="s">
        <v>131</v>
      </c>
      <c r="E40" s="65"/>
      <c r="F40" s="65">
        <v>59314.1</v>
      </c>
      <c r="G40" s="65"/>
      <c r="H40" s="65"/>
      <c r="I40" s="65"/>
    </row>
    <row r="41" spans="1:9" s="28" customFormat="1" ht="12.75">
      <c r="A41" s="125"/>
      <c r="B41" s="88"/>
      <c r="C41" s="60" t="s">
        <v>133</v>
      </c>
      <c r="D41" s="92" t="s">
        <v>130</v>
      </c>
      <c r="E41" s="65"/>
      <c r="F41" s="65">
        <v>-59314.1</v>
      </c>
      <c r="G41" s="65"/>
      <c r="H41" s="65"/>
      <c r="I41" s="65"/>
    </row>
    <row r="42" spans="1:9" s="28" customFormat="1" ht="12.75">
      <c r="A42" s="125"/>
      <c r="B42" s="88">
        <v>80101</v>
      </c>
      <c r="C42" s="60"/>
      <c r="D42" s="92" t="s">
        <v>103</v>
      </c>
      <c r="E42" s="65">
        <f>E43</f>
        <v>0</v>
      </c>
      <c r="F42" s="65">
        <f>F43</f>
        <v>150000</v>
      </c>
      <c r="G42" s="65">
        <f>G43</f>
        <v>150000</v>
      </c>
      <c r="H42" s="65">
        <f>H43</f>
        <v>200000</v>
      </c>
      <c r="I42" s="65">
        <f>I43</f>
        <v>0</v>
      </c>
    </row>
    <row r="43" spans="1:9" s="28" customFormat="1" ht="12.75">
      <c r="A43" s="125"/>
      <c r="B43" s="88"/>
      <c r="C43" s="60" t="s">
        <v>102</v>
      </c>
      <c r="D43" s="59" t="s">
        <v>104</v>
      </c>
      <c r="E43" s="65"/>
      <c r="F43" s="90">
        <v>150000</v>
      </c>
      <c r="G43" s="65">
        <f>E43+F43</f>
        <v>150000</v>
      </c>
      <c r="H43" s="76">
        <v>200000</v>
      </c>
      <c r="I43" s="82"/>
    </row>
    <row r="44" spans="1:9" s="28" customFormat="1" ht="12.75">
      <c r="A44" s="125"/>
      <c r="B44" s="126">
        <v>80110</v>
      </c>
      <c r="C44" s="60"/>
      <c r="D44" s="59" t="s">
        <v>53</v>
      </c>
      <c r="E44" s="65">
        <f>E45+E46</f>
        <v>12048.18</v>
      </c>
      <c r="F44" s="65">
        <f>F45+F46</f>
        <v>86100</v>
      </c>
      <c r="G44" s="65">
        <f>G45+G46</f>
        <v>98148.18</v>
      </c>
      <c r="H44" s="65">
        <f>H45+H46</f>
        <v>132100</v>
      </c>
      <c r="I44" s="65">
        <f>I45+I46</f>
        <v>0</v>
      </c>
    </row>
    <row r="45" spans="1:9" s="28" customFormat="1" ht="12.75">
      <c r="A45" s="125"/>
      <c r="B45" s="110"/>
      <c r="C45" s="64" t="s">
        <v>102</v>
      </c>
      <c r="D45" s="59" t="s">
        <v>104</v>
      </c>
      <c r="E45" s="65"/>
      <c r="F45" s="90">
        <v>82100</v>
      </c>
      <c r="G45" s="65">
        <f>E45+F45</f>
        <v>82100</v>
      </c>
      <c r="H45" s="76">
        <v>132100</v>
      </c>
      <c r="I45" s="82"/>
    </row>
    <row r="46" spans="1:9" s="28" customFormat="1" ht="12.75">
      <c r="A46" s="125"/>
      <c r="B46" s="110"/>
      <c r="C46" s="64" t="s">
        <v>54</v>
      </c>
      <c r="D46" s="59" t="s">
        <v>51</v>
      </c>
      <c r="E46" s="65">
        <v>12048.18</v>
      </c>
      <c r="F46" s="2">
        <v>4000</v>
      </c>
      <c r="G46" s="2">
        <f>E46+F46</f>
        <v>16048.18</v>
      </c>
      <c r="H46" s="76"/>
      <c r="I46" s="82"/>
    </row>
    <row r="47" spans="1:9" s="28" customFormat="1" ht="12.75">
      <c r="A47" s="125"/>
      <c r="B47" s="126">
        <v>80130</v>
      </c>
      <c r="C47" s="64"/>
      <c r="D47" s="67" t="s">
        <v>47</v>
      </c>
      <c r="E47" s="65">
        <f>E48+E49+E50</f>
        <v>62700</v>
      </c>
      <c r="F47" s="65">
        <f>F48+F49+F50</f>
        <v>26000</v>
      </c>
      <c r="G47" s="65">
        <f>G48+G49+G50</f>
        <v>88700</v>
      </c>
      <c r="H47" s="65">
        <f>H48+H49</f>
        <v>0</v>
      </c>
      <c r="I47" s="65">
        <f>I48+I49</f>
        <v>0</v>
      </c>
    </row>
    <row r="48" spans="1:9" s="28" customFormat="1" ht="12.75">
      <c r="A48" s="125"/>
      <c r="B48" s="110"/>
      <c r="C48" s="64" t="s">
        <v>102</v>
      </c>
      <c r="D48" s="67" t="s">
        <v>104</v>
      </c>
      <c r="E48" s="65"/>
      <c r="F48" s="65"/>
      <c r="G48" s="65">
        <f>E48+F48</f>
        <v>0</v>
      </c>
      <c r="H48" s="76">
        <v>0</v>
      </c>
      <c r="I48" s="82"/>
    </row>
    <row r="49" spans="1:9" s="28" customFormat="1" ht="12.75">
      <c r="A49" s="125"/>
      <c r="B49" s="110"/>
      <c r="C49" s="64" t="s">
        <v>7</v>
      </c>
      <c r="D49" s="59" t="s">
        <v>50</v>
      </c>
      <c r="E49" s="65">
        <v>62700</v>
      </c>
      <c r="F49" s="2">
        <v>26000</v>
      </c>
      <c r="G49" s="2">
        <f>E49+F49</f>
        <v>88700</v>
      </c>
      <c r="H49" s="76"/>
      <c r="I49" s="82"/>
    </row>
    <row r="50" spans="1:9" s="28" customFormat="1" ht="12.75">
      <c r="A50" s="85"/>
      <c r="B50" s="70"/>
      <c r="C50" s="64"/>
      <c r="D50" s="92" t="s">
        <v>124</v>
      </c>
      <c r="E50" s="65">
        <f>E51+E52</f>
        <v>0</v>
      </c>
      <c r="F50" s="65">
        <f>F51+F52</f>
        <v>0</v>
      </c>
      <c r="G50" s="65">
        <f>G51+G52</f>
        <v>0</v>
      </c>
      <c r="H50" s="76"/>
      <c r="I50" s="82"/>
    </row>
    <row r="51" spans="1:9" s="28" customFormat="1" ht="12.75">
      <c r="A51" s="85"/>
      <c r="B51" s="70"/>
      <c r="C51" s="64" t="s">
        <v>125</v>
      </c>
      <c r="D51" s="91" t="s">
        <v>127</v>
      </c>
      <c r="E51" s="65"/>
      <c r="F51" s="2">
        <v>-0.64</v>
      </c>
      <c r="G51" s="2"/>
      <c r="H51" s="76"/>
      <c r="I51" s="82"/>
    </row>
    <row r="52" spans="1:9" s="28" customFormat="1" ht="12.75">
      <c r="A52" s="85"/>
      <c r="B52" s="70"/>
      <c r="C52" s="64" t="s">
        <v>126</v>
      </c>
      <c r="D52" s="91" t="s">
        <v>128</v>
      </c>
      <c r="E52" s="65"/>
      <c r="F52" s="2">
        <v>0.64</v>
      </c>
      <c r="G52" s="2"/>
      <c r="H52" s="76"/>
      <c r="I52" s="82"/>
    </row>
    <row r="53" spans="1:9" s="28" customFormat="1" ht="12.75">
      <c r="A53" s="124">
        <v>852</v>
      </c>
      <c r="B53" s="29"/>
      <c r="C53" s="66"/>
      <c r="D53" s="84" t="s">
        <v>90</v>
      </c>
      <c r="E53" s="73">
        <f aca="true" t="shared" si="1" ref="E53:G54">E54</f>
        <v>8000</v>
      </c>
      <c r="F53" s="73">
        <f t="shared" si="1"/>
        <v>7445</v>
      </c>
      <c r="G53" s="73">
        <f t="shared" si="1"/>
        <v>15445</v>
      </c>
      <c r="H53" s="76"/>
      <c r="I53" s="82"/>
    </row>
    <row r="54" spans="1:9" s="28" customFormat="1" ht="12.75">
      <c r="A54" s="125"/>
      <c r="B54" s="61">
        <v>85295</v>
      </c>
      <c r="C54" s="66"/>
      <c r="D54" s="67" t="s">
        <v>58</v>
      </c>
      <c r="E54" s="65">
        <f t="shared" si="1"/>
        <v>8000</v>
      </c>
      <c r="F54" s="65">
        <f t="shared" si="1"/>
        <v>7445</v>
      </c>
      <c r="G54" s="65">
        <f t="shared" si="1"/>
        <v>15445</v>
      </c>
      <c r="H54" s="76"/>
      <c r="I54" s="82"/>
    </row>
    <row r="55" spans="1:9" s="28" customFormat="1" ht="12.75">
      <c r="A55" s="127"/>
      <c r="B55" s="61"/>
      <c r="C55" s="66" t="s">
        <v>81</v>
      </c>
      <c r="D55" s="67" t="s">
        <v>82</v>
      </c>
      <c r="E55" s="65">
        <v>8000</v>
      </c>
      <c r="F55" s="65">
        <v>7445</v>
      </c>
      <c r="G55" s="65">
        <f>E55+F55</f>
        <v>15445</v>
      </c>
      <c r="H55" s="76"/>
      <c r="I55" s="82"/>
    </row>
    <row r="56" spans="1:9" s="28" customFormat="1" ht="24">
      <c r="A56" s="85">
        <v>854</v>
      </c>
      <c r="B56" s="61"/>
      <c r="C56" s="66"/>
      <c r="D56" s="72" t="s">
        <v>105</v>
      </c>
      <c r="E56" s="73">
        <f aca="true" t="shared" si="2" ref="E56:I57">E57</f>
        <v>0</v>
      </c>
      <c r="F56" s="73">
        <f t="shared" si="2"/>
        <v>0</v>
      </c>
      <c r="G56" s="73">
        <f t="shared" si="2"/>
        <v>0</v>
      </c>
      <c r="H56" s="90">
        <f t="shared" si="2"/>
        <v>50000</v>
      </c>
      <c r="I56" s="90">
        <f t="shared" si="2"/>
        <v>0</v>
      </c>
    </row>
    <row r="57" spans="1:9" s="28" customFormat="1" ht="12.75">
      <c r="A57" s="85"/>
      <c r="B57" s="61">
        <v>85401</v>
      </c>
      <c r="C57" s="66"/>
      <c r="D57" s="67" t="s">
        <v>106</v>
      </c>
      <c r="E57" s="65">
        <f t="shared" si="2"/>
        <v>0</v>
      </c>
      <c r="F57" s="65">
        <f t="shared" si="2"/>
        <v>0</v>
      </c>
      <c r="G57" s="65">
        <f t="shared" si="2"/>
        <v>0</v>
      </c>
      <c r="H57" s="76">
        <f>H58</f>
        <v>50000</v>
      </c>
      <c r="I57" s="76"/>
    </row>
    <row r="58" spans="1:9" s="28" customFormat="1" ht="12.75">
      <c r="A58" s="85"/>
      <c r="B58" s="61"/>
      <c r="C58" s="66" t="s">
        <v>102</v>
      </c>
      <c r="D58" s="67" t="s">
        <v>104</v>
      </c>
      <c r="E58" s="65"/>
      <c r="F58" s="65"/>
      <c r="G58" s="65">
        <f>E58+F58</f>
        <v>0</v>
      </c>
      <c r="H58" s="76">
        <v>50000</v>
      </c>
      <c r="I58" s="82"/>
    </row>
    <row r="59" spans="1:9" s="28" customFormat="1" ht="24">
      <c r="A59" s="124">
        <v>900</v>
      </c>
      <c r="B59" s="29"/>
      <c r="C59" s="64"/>
      <c r="D59" s="79" t="s">
        <v>11</v>
      </c>
      <c r="E59" s="73">
        <f>E60+E64+E66+E68</f>
        <v>1595630.39</v>
      </c>
      <c r="F59" s="73">
        <f>F60+F64+F66+F68</f>
        <v>397120.62</v>
      </c>
      <c r="G59" s="73">
        <f>G60+G64+G66+G68</f>
        <v>1992751.01</v>
      </c>
      <c r="H59" s="65">
        <f>H60+H66+H68</f>
        <v>0</v>
      </c>
      <c r="I59" s="65">
        <f>I60+I66+I68</f>
        <v>246000</v>
      </c>
    </row>
    <row r="60" spans="1:9" s="28" customFormat="1" ht="12.75">
      <c r="A60" s="125"/>
      <c r="B60" s="119">
        <v>90001</v>
      </c>
      <c r="C60" s="64"/>
      <c r="D60" s="89" t="s">
        <v>12</v>
      </c>
      <c r="E60" s="65">
        <f>E61</f>
        <v>1595630.39</v>
      </c>
      <c r="F60" s="65">
        <f>F61</f>
        <v>48120.62</v>
      </c>
      <c r="G60" s="65">
        <f>G61</f>
        <v>1643751.01</v>
      </c>
      <c r="H60" s="76"/>
      <c r="I60" s="82"/>
    </row>
    <row r="61" spans="1:9" s="28" customFormat="1" ht="12.75">
      <c r="A61" s="125"/>
      <c r="B61" s="119"/>
      <c r="C61" s="64" t="s">
        <v>8</v>
      </c>
      <c r="D61" s="59" t="s">
        <v>88</v>
      </c>
      <c r="E61" s="65">
        <f>E62+E63</f>
        <v>1595630.39</v>
      </c>
      <c r="F61" s="65">
        <f>F62+F63</f>
        <v>48120.62</v>
      </c>
      <c r="G61" s="65">
        <f>G62+G63</f>
        <v>1643751.01</v>
      </c>
      <c r="H61" s="76"/>
      <c r="I61" s="82"/>
    </row>
    <row r="62" spans="1:9" s="28" customFormat="1" ht="24">
      <c r="A62" s="125"/>
      <c r="B62" s="119"/>
      <c r="C62" s="64"/>
      <c r="D62" s="59" t="s">
        <v>83</v>
      </c>
      <c r="E62" s="65">
        <v>1595630.39</v>
      </c>
      <c r="F62" s="65">
        <v>41120.62</v>
      </c>
      <c r="G62" s="65">
        <f>E62+F62</f>
        <v>1636751.01</v>
      </c>
      <c r="H62" s="76"/>
      <c r="I62" s="82"/>
    </row>
    <row r="63" spans="1:9" s="28" customFormat="1" ht="24">
      <c r="A63" s="125"/>
      <c r="B63" s="119"/>
      <c r="C63" s="64"/>
      <c r="D63" s="59" t="s">
        <v>84</v>
      </c>
      <c r="E63" s="65"/>
      <c r="F63" s="65">
        <v>7000</v>
      </c>
      <c r="G63" s="65">
        <f>E63+F63</f>
        <v>7000</v>
      </c>
      <c r="H63" s="76"/>
      <c r="I63" s="82"/>
    </row>
    <row r="64" spans="1:9" s="28" customFormat="1" ht="12.75">
      <c r="A64" s="125"/>
      <c r="B64" s="88">
        <v>90015</v>
      </c>
      <c r="C64" s="64"/>
      <c r="D64" s="59" t="s">
        <v>140</v>
      </c>
      <c r="E64" s="65">
        <f>E65</f>
        <v>0</v>
      </c>
      <c r="F64" s="65">
        <f>F65</f>
        <v>100000</v>
      </c>
      <c r="G64" s="65">
        <f>G65</f>
        <v>100000</v>
      </c>
      <c r="H64" s="76"/>
      <c r="I64" s="82"/>
    </row>
    <row r="65" spans="1:9" s="28" customFormat="1" ht="12.75">
      <c r="A65" s="125"/>
      <c r="B65" s="88"/>
      <c r="C65" s="64" t="s">
        <v>139</v>
      </c>
      <c r="D65" s="59" t="s">
        <v>141</v>
      </c>
      <c r="E65" s="65"/>
      <c r="F65" s="65">
        <v>100000</v>
      </c>
      <c r="G65" s="65">
        <f>E65+F65</f>
        <v>100000</v>
      </c>
      <c r="H65" s="76"/>
      <c r="I65" s="82"/>
    </row>
    <row r="66" spans="1:9" s="28" customFormat="1" ht="36">
      <c r="A66" s="125"/>
      <c r="B66" s="126">
        <v>90019</v>
      </c>
      <c r="C66" s="64"/>
      <c r="D66" s="59" t="s">
        <v>95</v>
      </c>
      <c r="E66" s="65">
        <f>E67</f>
        <v>0</v>
      </c>
      <c r="F66" s="65">
        <f>F67</f>
        <v>3000</v>
      </c>
      <c r="G66" s="65">
        <f>G67</f>
        <v>3000</v>
      </c>
      <c r="H66" s="76"/>
      <c r="I66" s="82"/>
    </row>
    <row r="67" spans="1:9" s="28" customFormat="1" ht="12.75">
      <c r="A67" s="125"/>
      <c r="B67" s="111"/>
      <c r="C67" s="64" t="s">
        <v>40</v>
      </c>
      <c r="D67" s="29" t="s">
        <v>78</v>
      </c>
      <c r="E67" s="65"/>
      <c r="F67" s="65">
        <v>3000</v>
      </c>
      <c r="G67" s="65">
        <f>E67+F67</f>
        <v>3000</v>
      </c>
      <c r="H67" s="76"/>
      <c r="I67" s="82"/>
    </row>
    <row r="68" spans="1:9" s="28" customFormat="1" ht="12.75">
      <c r="A68" s="70"/>
      <c r="B68" s="70">
        <v>90095</v>
      </c>
      <c r="C68" s="64"/>
      <c r="D68" s="39" t="s">
        <v>114</v>
      </c>
      <c r="E68" s="90">
        <f>E69+E71</f>
        <v>0</v>
      </c>
      <c r="F68" s="90">
        <f>F69+F71</f>
        <v>246000</v>
      </c>
      <c r="G68" s="90">
        <f>G69+G71</f>
        <v>246000</v>
      </c>
      <c r="H68" s="90">
        <f>H69+H71</f>
        <v>0</v>
      </c>
      <c r="I68" s="90">
        <f>I69+I71</f>
        <v>246000</v>
      </c>
    </row>
    <row r="69" spans="1:9" s="28" customFormat="1" ht="12.75">
      <c r="A69" s="70"/>
      <c r="B69" s="70"/>
      <c r="C69" s="64" t="s">
        <v>111</v>
      </c>
      <c r="D69" s="59" t="s">
        <v>88</v>
      </c>
      <c r="E69" s="65">
        <f>E70</f>
        <v>0</v>
      </c>
      <c r="F69" s="65">
        <f>F70</f>
        <v>160000</v>
      </c>
      <c r="G69" s="65">
        <f>G70</f>
        <v>160000</v>
      </c>
      <c r="H69" s="65">
        <f>H70</f>
        <v>0</v>
      </c>
      <c r="I69" s="65">
        <f>I70</f>
        <v>160000</v>
      </c>
    </row>
    <row r="70" spans="1:9" s="28" customFormat="1" ht="12.75">
      <c r="A70" s="70"/>
      <c r="B70" s="70"/>
      <c r="C70" s="64"/>
      <c r="D70" s="74" t="s">
        <v>115</v>
      </c>
      <c r="E70" s="81"/>
      <c r="F70" s="81">
        <v>160000</v>
      </c>
      <c r="G70" s="81">
        <f>E70+F70</f>
        <v>160000</v>
      </c>
      <c r="H70" s="76"/>
      <c r="I70" s="82">
        <v>160000</v>
      </c>
    </row>
    <row r="71" spans="1:9" s="28" customFormat="1" ht="12.75">
      <c r="A71" s="70"/>
      <c r="B71" s="70"/>
      <c r="C71" s="64" t="s">
        <v>8</v>
      </c>
      <c r="D71" s="59" t="s">
        <v>88</v>
      </c>
      <c r="E71" s="65">
        <f>E72</f>
        <v>0</v>
      </c>
      <c r="F71" s="65">
        <f>F72</f>
        <v>86000</v>
      </c>
      <c r="G71" s="65">
        <f>G72</f>
        <v>86000</v>
      </c>
      <c r="H71" s="65">
        <f>H72</f>
        <v>0</v>
      </c>
      <c r="I71" s="65">
        <f>I72</f>
        <v>86000</v>
      </c>
    </row>
    <row r="72" spans="1:9" s="28" customFormat="1" ht="12.75">
      <c r="A72" s="70"/>
      <c r="B72" s="70"/>
      <c r="C72" s="64"/>
      <c r="D72" s="74" t="s">
        <v>115</v>
      </c>
      <c r="E72" s="81"/>
      <c r="F72" s="81">
        <v>86000</v>
      </c>
      <c r="G72" s="81">
        <f>E72+F72</f>
        <v>86000</v>
      </c>
      <c r="H72" s="76"/>
      <c r="I72" s="82">
        <v>86000</v>
      </c>
    </row>
    <row r="73" spans="1:9" s="28" customFormat="1" ht="12.75">
      <c r="A73" s="99">
        <v>921</v>
      </c>
      <c r="B73" s="99"/>
      <c r="C73" s="100"/>
      <c r="D73" s="39" t="s">
        <v>117</v>
      </c>
      <c r="E73" s="90">
        <f aca="true" t="shared" si="3" ref="E73:G74">E74</f>
        <v>0</v>
      </c>
      <c r="F73" s="90">
        <f t="shared" si="3"/>
        <v>9500</v>
      </c>
      <c r="G73" s="90">
        <f t="shared" si="3"/>
        <v>9500</v>
      </c>
      <c r="H73" s="76"/>
      <c r="I73" s="82"/>
    </row>
    <row r="74" spans="1:9" s="28" customFormat="1" ht="12.75">
      <c r="A74" s="70"/>
      <c r="B74" s="70">
        <v>92109</v>
      </c>
      <c r="C74" s="64"/>
      <c r="D74" s="74" t="s">
        <v>118</v>
      </c>
      <c r="E74" s="81">
        <f t="shared" si="3"/>
        <v>0</v>
      </c>
      <c r="F74" s="81">
        <f t="shared" si="3"/>
        <v>9500</v>
      </c>
      <c r="G74" s="81">
        <f t="shared" si="3"/>
        <v>9500</v>
      </c>
      <c r="H74" s="76"/>
      <c r="I74" s="82"/>
    </row>
    <row r="75" spans="1:9" s="28" customFormat="1" ht="24">
      <c r="A75" s="70"/>
      <c r="B75" s="70"/>
      <c r="C75" s="64" t="s">
        <v>116</v>
      </c>
      <c r="D75" s="74" t="s">
        <v>119</v>
      </c>
      <c r="E75" s="81"/>
      <c r="F75" s="81">
        <v>9500</v>
      </c>
      <c r="G75" s="81">
        <f>E75+F75</f>
        <v>9500</v>
      </c>
      <c r="H75" s="76"/>
      <c r="I75" s="82"/>
    </row>
    <row r="76" spans="1:9" s="28" customFormat="1" ht="12.75">
      <c r="A76" s="70">
        <v>926</v>
      </c>
      <c r="B76" s="70"/>
      <c r="C76" s="64"/>
      <c r="D76" s="35" t="s">
        <v>134</v>
      </c>
      <c r="E76" s="73">
        <f aca="true" t="shared" si="4" ref="E76:G77">E77</f>
        <v>144832.99</v>
      </c>
      <c r="F76" s="73">
        <f t="shared" si="4"/>
        <v>-75030</v>
      </c>
      <c r="G76" s="73">
        <f t="shared" si="4"/>
        <v>69802.98999999999</v>
      </c>
      <c r="H76" s="76"/>
      <c r="I76" s="82"/>
    </row>
    <row r="77" spans="1:9" s="28" customFormat="1" ht="12.75">
      <c r="A77" s="70"/>
      <c r="B77" s="70">
        <v>92695</v>
      </c>
      <c r="C77" s="64"/>
      <c r="D77" s="39" t="s">
        <v>135</v>
      </c>
      <c r="E77" s="81">
        <f t="shared" si="4"/>
        <v>144832.99</v>
      </c>
      <c r="F77" s="81">
        <f t="shared" si="4"/>
        <v>-75030</v>
      </c>
      <c r="G77" s="81">
        <f t="shared" si="4"/>
        <v>69802.98999999999</v>
      </c>
      <c r="H77" s="76"/>
      <c r="I77" s="82"/>
    </row>
    <row r="78" spans="1:9" s="28" customFormat="1" ht="12.75">
      <c r="A78" s="70"/>
      <c r="B78" s="70"/>
      <c r="C78" s="64"/>
      <c r="D78" s="39" t="s">
        <v>136</v>
      </c>
      <c r="E78" s="81">
        <f>E79+E80</f>
        <v>144832.99</v>
      </c>
      <c r="F78" s="81">
        <f>F79+F80</f>
        <v>-75030</v>
      </c>
      <c r="G78" s="81">
        <f>G79+G80</f>
        <v>69802.98999999999</v>
      </c>
      <c r="H78" s="76"/>
      <c r="I78" s="82"/>
    </row>
    <row r="79" spans="1:9" s="28" customFormat="1" ht="12.75">
      <c r="A79" s="70"/>
      <c r="B79" s="70"/>
      <c r="C79" s="64" t="s">
        <v>111</v>
      </c>
      <c r="D79" s="74" t="s">
        <v>137</v>
      </c>
      <c r="E79" s="81">
        <v>123108.04</v>
      </c>
      <c r="F79" s="81">
        <v>-63775.5</v>
      </c>
      <c r="G79" s="81">
        <f>E79+F79</f>
        <v>59332.53999999999</v>
      </c>
      <c r="H79" s="76"/>
      <c r="I79" s="82"/>
    </row>
    <row r="80" spans="1:9" s="28" customFormat="1" ht="12.75">
      <c r="A80" s="70"/>
      <c r="B80" s="70"/>
      <c r="C80" s="64" t="s">
        <v>8</v>
      </c>
      <c r="D80" s="74" t="s">
        <v>138</v>
      </c>
      <c r="E80" s="81">
        <v>21724.95</v>
      </c>
      <c r="F80" s="81">
        <v>-11254.5</v>
      </c>
      <c r="G80" s="81">
        <f>E80+F80</f>
        <v>10470.45</v>
      </c>
      <c r="H80" s="76"/>
      <c r="I80" s="82"/>
    </row>
    <row r="81" spans="1:9" s="28" customFormat="1" ht="13.5" customHeight="1">
      <c r="A81" s="117"/>
      <c r="B81" s="110"/>
      <c r="C81" s="64"/>
      <c r="D81" s="59"/>
      <c r="E81" s="65"/>
      <c r="F81" s="2"/>
      <c r="G81" s="2">
        <f>E81+F81</f>
        <v>0</v>
      </c>
      <c r="H81" s="76"/>
      <c r="I81" s="82"/>
    </row>
    <row r="82" spans="1:9" s="28" customFormat="1" ht="12.75">
      <c r="A82" s="117"/>
      <c r="B82" s="110"/>
      <c r="C82" s="68"/>
      <c r="D82" s="29" t="s">
        <v>13</v>
      </c>
      <c r="E82" s="2">
        <f>E2+E8+E23+E29+E32+E38+E53+E56+E59+E73+E76</f>
        <v>2086611.5599999998</v>
      </c>
      <c r="F82" s="2">
        <f>F2+F8+F23+F29+F32+F38+F53+F56+F59+F73+F76</f>
        <v>867335.62</v>
      </c>
      <c r="G82" s="2">
        <f>G2+G8+G23+G29+G32+G38+G53+G56+G59+G73+G76</f>
        <v>2953947.1799999997</v>
      </c>
      <c r="H82" s="2">
        <f>H2+H8+H23+H29+H32+H38+H53+H56+H59</f>
        <v>120000</v>
      </c>
      <c r="I82" s="2">
        <f>I2+I8+I23+I29+I32+I38+I53+I56+I59</f>
        <v>266000</v>
      </c>
    </row>
    <row r="83" spans="1:9" s="28" customFormat="1" ht="12.75">
      <c r="A83" s="117"/>
      <c r="B83" s="110"/>
      <c r="C83" s="68"/>
      <c r="D83" s="33" t="s">
        <v>14</v>
      </c>
      <c r="E83" s="69" t="s">
        <v>142</v>
      </c>
      <c r="F83" s="69">
        <f>F10+F11+F14+F25+F26+F29+F34+F35+F38+F53+F56+F64+F66+F75</f>
        <v>478245</v>
      </c>
      <c r="G83" s="69">
        <f>G10+G11+G14+G25+G26+G29+G34+G35+G38+G53+G56+G64+G66+G75</f>
        <v>690693.1799999999</v>
      </c>
      <c r="H83" s="76"/>
      <c r="I83" s="82"/>
    </row>
    <row r="84" spans="1:9" s="28" customFormat="1" ht="12.75">
      <c r="A84" s="117"/>
      <c r="B84" s="110"/>
      <c r="C84" s="68"/>
      <c r="D84" s="33" t="s">
        <v>15</v>
      </c>
      <c r="E84" s="69">
        <f>E2+E15+E17+E20+E27+E36+E61+E69+E71+E78</f>
        <v>1874163.38</v>
      </c>
      <c r="F84" s="69">
        <f>F2+F15+F17+F20+F27+F36+F61+F69+F71+F78</f>
        <v>389090.62</v>
      </c>
      <c r="G84" s="69">
        <f>G2+G15+G17+G20+G27+G36+G61+G69+G71+G78</f>
        <v>2263254</v>
      </c>
      <c r="H84" s="76"/>
      <c r="I84" s="82"/>
    </row>
    <row r="85" spans="1:9" s="28" customFormat="1" ht="12.75">
      <c r="A85" s="117"/>
      <c r="B85" s="110"/>
      <c r="C85" s="68"/>
      <c r="D85" s="33" t="s">
        <v>16</v>
      </c>
      <c r="E85" s="2" t="e">
        <f>E84+E83</f>
        <v>#VALUE!</v>
      </c>
      <c r="F85" s="2">
        <f>F84+F83</f>
        <v>867335.62</v>
      </c>
      <c r="G85" s="2">
        <f>G84+G83</f>
        <v>2953947.1799999997</v>
      </c>
      <c r="H85" s="76"/>
      <c r="I85" s="82"/>
    </row>
    <row r="86" spans="1:9" s="28" customFormat="1" ht="12.75">
      <c r="A86" s="117"/>
      <c r="B86" s="110"/>
      <c r="C86" s="68"/>
      <c r="D86" s="33" t="s">
        <v>17</v>
      </c>
      <c r="E86" s="2" t="e">
        <f>E85-E82</f>
        <v>#VALUE!</v>
      </c>
      <c r="F86" s="2">
        <f>F85-F82</f>
        <v>0</v>
      </c>
      <c r="G86" s="2">
        <f>G85-G82</f>
        <v>0</v>
      </c>
      <c r="H86" s="76"/>
      <c r="I86" s="82"/>
    </row>
    <row r="87" spans="1:9" s="28" customFormat="1" ht="12.75">
      <c r="A87" s="117"/>
      <c r="B87" s="110"/>
      <c r="C87" s="68"/>
      <c r="D87" s="33"/>
      <c r="E87" s="2"/>
      <c r="F87" s="2"/>
      <c r="G87" s="2"/>
      <c r="H87" s="76"/>
      <c r="I87" s="82"/>
    </row>
    <row r="88" spans="1:9" s="28" customFormat="1" ht="12.75">
      <c r="A88" s="118"/>
      <c r="B88" s="111"/>
      <c r="C88" s="68"/>
      <c r="D88" s="29" t="s">
        <v>18</v>
      </c>
      <c r="E88" s="2">
        <f>E89+E90</f>
        <v>27502122.939999998</v>
      </c>
      <c r="F88" s="2">
        <f>F89+F90</f>
        <v>867335.62</v>
      </c>
      <c r="G88" s="2">
        <f>G89+G90</f>
        <v>28369458.56</v>
      </c>
      <c r="H88" s="76"/>
      <c r="I88" s="82"/>
    </row>
    <row r="89" spans="1:9" s="28" customFormat="1" ht="12.75">
      <c r="A89" s="37"/>
      <c r="B89" s="38"/>
      <c r="C89" s="34"/>
      <c r="D89" s="39" t="s">
        <v>19</v>
      </c>
      <c r="E89" s="36">
        <v>21951232.52</v>
      </c>
      <c r="F89" s="36">
        <f>F83</f>
        <v>478245</v>
      </c>
      <c r="G89" s="36">
        <f>E89+F89</f>
        <v>22429477.52</v>
      </c>
      <c r="H89" s="77"/>
      <c r="I89" s="82"/>
    </row>
    <row r="90" spans="1:9" s="28" customFormat="1" ht="24" customHeight="1">
      <c r="A90" s="37"/>
      <c r="B90" s="38"/>
      <c r="C90" s="34"/>
      <c r="D90" s="39" t="s">
        <v>20</v>
      </c>
      <c r="E90" s="36">
        <v>5550890.42</v>
      </c>
      <c r="F90" s="36">
        <f>F84</f>
        <v>389090.62</v>
      </c>
      <c r="G90" s="36">
        <f>E90+F90</f>
        <v>5939981.04</v>
      </c>
      <c r="H90" s="77"/>
      <c r="I90" s="82"/>
    </row>
    <row r="91" spans="1:9" s="28" customFormat="1" ht="12.75" customHeight="1">
      <c r="A91" s="40"/>
      <c r="B91" s="41"/>
      <c r="C91" s="42"/>
      <c r="D91" s="39"/>
      <c r="E91" s="36">
        <f>E89+E90</f>
        <v>27502122.939999998</v>
      </c>
      <c r="F91" s="36">
        <f>F89+F90</f>
        <v>867335.62</v>
      </c>
      <c r="G91" s="36">
        <f>G89+G90</f>
        <v>28369458.56</v>
      </c>
      <c r="H91" s="77"/>
      <c r="I91" s="82"/>
    </row>
    <row r="92" spans="1:7" s="28" customFormat="1" ht="12.75" customHeight="1">
      <c r="A92" s="40"/>
      <c r="B92" s="41"/>
      <c r="C92" s="42"/>
      <c r="D92" s="101"/>
      <c r="E92" s="43"/>
      <c r="F92" s="43"/>
      <c r="G92" s="43"/>
    </row>
    <row r="93" spans="1:7" s="28" customFormat="1" ht="12.75" customHeight="1">
      <c r="A93" s="40"/>
      <c r="B93" s="41"/>
      <c r="C93" s="42"/>
      <c r="D93" s="101"/>
      <c r="E93" s="43"/>
      <c r="F93" s="43"/>
      <c r="G93" s="43"/>
    </row>
    <row r="94" spans="1:7" s="28" customFormat="1" ht="17.25" customHeight="1">
      <c r="A94" s="44"/>
      <c r="B94" s="44"/>
      <c r="C94" s="44"/>
      <c r="D94" s="102" t="s">
        <v>21</v>
      </c>
      <c r="E94" s="45"/>
      <c r="F94" s="45"/>
      <c r="G94" s="45"/>
    </row>
    <row r="95" spans="1:7" s="28" customFormat="1" ht="12.75">
      <c r="A95" s="120" t="s">
        <v>72</v>
      </c>
      <c r="B95" s="103"/>
      <c r="C95" s="103"/>
      <c r="D95" s="104" t="s">
        <v>73</v>
      </c>
      <c r="E95" s="105">
        <f>E96</f>
        <v>0</v>
      </c>
      <c r="F95" s="105">
        <f>F96</f>
        <v>75000</v>
      </c>
      <c r="G95" s="105">
        <f>G96</f>
        <v>75000</v>
      </c>
    </row>
    <row r="96" spans="1:7" s="28" customFormat="1" ht="12.75">
      <c r="A96" s="121"/>
      <c r="B96" s="114" t="s">
        <v>69</v>
      </c>
      <c r="C96" s="46"/>
      <c r="D96" s="107" t="s">
        <v>71</v>
      </c>
      <c r="E96" s="47"/>
      <c r="F96" s="47">
        <f>F97</f>
        <v>75000</v>
      </c>
      <c r="G96" s="47">
        <f>G97</f>
        <v>75000</v>
      </c>
    </row>
    <row r="97" spans="1:8" s="28" customFormat="1" ht="12.75">
      <c r="A97" s="123"/>
      <c r="B97" s="115"/>
      <c r="C97" s="46" t="s">
        <v>99</v>
      </c>
      <c r="D97" s="31" t="s">
        <v>75</v>
      </c>
      <c r="E97" s="47"/>
      <c r="F97" s="47">
        <v>75000</v>
      </c>
      <c r="G97" s="47">
        <f>E97+F97</f>
        <v>75000</v>
      </c>
      <c r="H97" s="28">
        <v>-75000</v>
      </c>
    </row>
    <row r="98" spans="1:7" s="28" customFormat="1" ht="12.75" customHeight="1">
      <c r="A98" s="120" t="s">
        <v>9</v>
      </c>
      <c r="B98" s="103"/>
      <c r="C98" s="103"/>
      <c r="D98" s="29" t="s">
        <v>10</v>
      </c>
      <c r="E98" s="105">
        <f aca="true" t="shared" si="5" ref="E98:G99">E99</f>
        <v>0</v>
      </c>
      <c r="F98" s="105">
        <f t="shared" si="5"/>
        <v>500</v>
      </c>
      <c r="G98" s="105">
        <f t="shared" si="5"/>
        <v>500</v>
      </c>
    </row>
    <row r="99" spans="1:7" s="30" customFormat="1" ht="12.75" customHeight="1">
      <c r="A99" s="121"/>
      <c r="B99" s="120" t="s">
        <v>61</v>
      </c>
      <c r="C99" s="103"/>
      <c r="D99" s="29" t="s">
        <v>58</v>
      </c>
      <c r="E99" s="105">
        <f t="shared" si="5"/>
        <v>0</v>
      </c>
      <c r="F99" s="105">
        <f t="shared" si="5"/>
        <v>500</v>
      </c>
      <c r="G99" s="105">
        <f t="shared" si="5"/>
        <v>500</v>
      </c>
    </row>
    <row r="100" spans="1:7" s="28" customFormat="1" ht="45">
      <c r="A100" s="121"/>
      <c r="B100" s="121"/>
      <c r="C100" s="46" t="s">
        <v>76</v>
      </c>
      <c r="D100" s="31" t="s">
        <v>100</v>
      </c>
      <c r="E100" s="47"/>
      <c r="F100" s="47">
        <v>500</v>
      </c>
      <c r="G100" s="47">
        <f>E100+F100</f>
        <v>500</v>
      </c>
    </row>
    <row r="101" spans="1:7" s="28" customFormat="1" ht="33.75">
      <c r="A101" s="106">
        <v>756</v>
      </c>
      <c r="B101" s="48"/>
      <c r="C101" s="46"/>
      <c r="D101" s="31" t="s">
        <v>96</v>
      </c>
      <c r="E101" s="47">
        <f aca="true" t="shared" si="6" ref="E101:G102">E102</f>
        <v>16000</v>
      </c>
      <c r="F101" s="47">
        <f t="shared" si="6"/>
        <v>369000</v>
      </c>
      <c r="G101" s="47">
        <f t="shared" si="6"/>
        <v>385000</v>
      </c>
    </row>
    <row r="102" spans="1:7" s="28" customFormat="1" ht="33.75">
      <c r="A102" s="106"/>
      <c r="B102" s="48" t="s">
        <v>86</v>
      </c>
      <c r="C102" s="46"/>
      <c r="D102" s="31" t="s">
        <v>97</v>
      </c>
      <c r="E102" s="47">
        <f t="shared" si="6"/>
        <v>16000</v>
      </c>
      <c r="F102" s="47">
        <f t="shared" si="6"/>
        <v>369000</v>
      </c>
      <c r="G102" s="47">
        <f t="shared" si="6"/>
        <v>385000</v>
      </c>
    </row>
    <row r="103" spans="1:7" s="28" customFormat="1" ht="33.75">
      <c r="A103" s="106"/>
      <c r="B103" s="48"/>
      <c r="C103" s="46" t="s">
        <v>87</v>
      </c>
      <c r="D103" s="31" t="s">
        <v>98</v>
      </c>
      <c r="E103" s="47">
        <v>16000</v>
      </c>
      <c r="F103" s="47">
        <v>369000</v>
      </c>
      <c r="G103" s="47">
        <f>E103+F103</f>
        <v>385000</v>
      </c>
    </row>
    <row r="104" spans="1:7" s="28" customFormat="1" ht="22.5">
      <c r="A104" s="120" t="s">
        <v>44</v>
      </c>
      <c r="B104" s="103"/>
      <c r="C104" s="103"/>
      <c r="D104" s="31" t="s">
        <v>48</v>
      </c>
      <c r="E104" s="105">
        <f aca="true" t="shared" si="7" ref="E104:G105">E105</f>
        <v>369000</v>
      </c>
      <c r="F104" s="105">
        <f t="shared" si="7"/>
        <v>-369000</v>
      </c>
      <c r="G104" s="105">
        <f t="shared" si="7"/>
        <v>0</v>
      </c>
    </row>
    <row r="105" spans="1:7" s="28" customFormat="1" ht="12.75">
      <c r="A105" s="121"/>
      <c r="B105" s="114" t="s">
        <v>55</v>
      </c>
      <c r="C105" s="46"/>
      <c r="D105" s="31" t="s">
        <v>12</v>
      </c>
      <c r="E105" s="47">
        <f t="shared" si="7"/>
        <v>369000</v>
      </c>
      <c r="F105" s="47">
        <f t="shared" si="7"/>
        <v>-369000</v>
      </c>
      <c r="G105" s="47">
        <f t="shared" si="7"/>
        <v>0</v>
      </c>
    </row>
    <row r="106" spans="1:7" s="28" customFormat="1" ht="12.75">
      <c r="A106" s="121"/>
      <c r="B106" s="116"/>
      <c r="C106" s="46" t="s">
        <v>56</v>
      </c>
      <c r="D106" s="31" t="s">
        <v>62</v>
      </c>
      <c r="E106" s="47">
        <v>369000</v>
      </c>
      <c r="F106" s="47">
        <v>-369000</v>
      </c>
      <c r="G106" s="47">
        <f>E106+F106</f>
        <v>0</v>
      </c>
    </row>
    <row r="107" spans="1:7" s="28" customFormat="1" ht="21" customHeight="1">
      <c r="A107" s="106">
        <v>921</v>
      </c>
      <c r="B107" s="48"/>
      <c r="C107" s="46"/>
      <c r="D107" s="31" t="s">
        <v>64</v>
      </c>
      <c r="E107" s="47">
        <f aca="true" t="shared" si="8" ref="E107:G108">E108</f>
        <v>5000</v>
      </c>
      <c r="F107" s="47">
        <f t="shared" si="8"/>
        <v>9500</v>
      </c>
      <c r="G107" s="47">
        <f t="shared" si="8"/>
        <v>14500</v>
      </c>
    </row>
    <row r="108" spans="1:7" s="28" customFormat="1" ht="21" customHeight="1">
      <c r="A108" s="106"/>
      <c r="B108" s="48" t="s">
        <v>57</v>
      </c>
      <c r="C108" s="46"/>
      <c r="D108" s="31" t="s">
        <v>52</v>
      </c>
      <c r="E108" s="47">
        <f t="shared" si="8"/>
        <v>5000</v>
      </c>
      <c r="F108" s="47">
        <f t="shared" si="8"/>
        <v>9500</v>
      </c>
      <c r="G108" s="47">
        <f t="shared" si="8"/>
        <v>14500</v>
      </c>
    </row>
    <row r="109" spans="1:7" s="28" customFormat="1" ht="21" customHeight="1">
      <c r="A109" s="106"/>
      <c r="B109" s="48"/>
      <c r="C109" s="46" t="s">
        <v>76</v>
      </c>
      <c r="D109" s="31" t="s">
        <v>100</v>
      </c>
      <c r="E109" s="47">
        <v>5000</v>
      </c>
      <c r="F109" s="47">
        <v>9500</v>
      </c>
      <c r="G109" s="47">
        <f>E109+F109</f>
        <v>14500</v>
      </c>
    </row>
    <row r="110" spans="1:7" s="28" customFormat="1" ht="12.75">
      <c r="A110" s="122" t="s">
        <v>22</v>
      </c>
      <c r="B110" s="122"/>
      <c r="C110" s="122"/>
      <c r="D110" s="122"/>
      <c r="E110" s="47">
        <f>E95+E98+E101+E104+E107</f>
        <v>390000</v>
      </c>
      <c r="F110" s="47">
        <f>F95+F98+F101+F104+F107</f>
        <v>85000</v>
      </c>
      <c r="G110" s="47">
        <f>G95+G98+G101+G104+G107</f>
        <v>475000</v>
      </c>
    </row>
    <row r="111" spans="1:9" s="28" customFormat="1" ht="12.75">
      <c r="A111" s="56"/>
      <c r="B111" s="56"/>
      <c r="C111" s="56"/>
      <c r="D111" s="39" t="s">
        <v>23</v>
      </c>
      <c r="E111" s="47">
        <f>E112+E113</f>
        <v>390000</v>
      </c>
      <c r="F111" s="47">
        <f>F112+F113</f>
        <v>85000</v>
      </c>
      <c r="G111" s="47">
        <f>G112+G113</f>
        <v>475000</v>
      </c>
      <c r="I111" s="49"/>
    </row>
    <row r="112" spans="1:9" s="28" customFormat="1" ht="12.75">
      <c r="A112" s="56"/>
      <c r="B112" s="56"/>
      <c r="C112" s="56"/>
      <c r="D112" s="39" t="s">
        <v>24</v>
      </c>
      <c r="E112" s="47">
        <f>E100+E103+E106+E109</f>
        <v>390000</v>
      </c>
      <c r="F112" s="47">
        <f>F100+F103+F106+F109</f>
        <v>10000</v>
      </c>
      <c r="G112" s="47">
        <f>G100+G103+G106+G109</f>
        <v>400000</v>
      </c>
      <c r="I112" s="49"/>
    </row>
    <row r="113" spans="1:9" s="28" customFormat="1" ht="12.75">
      <c r="A113" s="56"/>
      <c r="B113" s="56"/>
      <c r="C113" s="56"/>
      <c r="D113" s="39" t="s">
        <v>25</v>
      </c>
      <c r="E113" s="47">
        <f>E96</f>
        <v>0</v>
      </c>
      <c r="F113" s="47">
        <f>F96</f>
        <v>75000</v>
      </c>
      <c r="G113" s="47">
        <f>G96</f>
        <v>75000</v>
      </c>
      <c r="I113" s="49"/>
    </row>
    <row r="114" spans="1:9" s="28" customFormat="1" ht="12.75">
      <c r="A114" s="56"/>
      <c r="B114" s="56"/>
      <c r="C114" s="56"/>
      <c r="D114" s="24" t="s">
        <v>26</v>
      </c>
      <c r="E114" s="50">
        <f>E112+E113</f>
        <v>390000</v>
      </c>
      <c r="F114" s="50">
        <f>F112+F113</f>
        <v>85000</v>
      </c>
      <c r="G114" s="50">
        <f>G112+G113</f>
        <v>475000</v>
      </c>
      <c r="I114" s="49"/>
    </row>
    <row r="115" spans="1:9" s="28" customFormat="1" ht="12" customHeight="1">
      <c r="A115" s="56"/>
      <c r="B115" s="56"/>
      <c r="C115" s="56"/>
      <c r="D115" s="39"/>
      <c r="E115" s="50"/>
      <c r="F115" s="50"/>
      <c r="G115" s="50"/>
      <c r="I115" s="49"/>
    </row>
    <row r="116" spans="1:9" s="28" customFormat="1" ht="12.75">
      <c r="A116" s="56"/>
      <c r="B116" s="56"/>
      <c r="C116" s="56"/>
      <c r="D116" s="39" t="s">
        <v>27</v>
      </c>
      <c r="E116" s="47">
        <f>E117+E118</f>
        <v>25231966.9</v>
      </c>
      <c r="F116" s="47">
        <f>F117+F118</f>
        <v>85000</v>
      </c>
      <c r="G116" s="47">
        <f>G117+G118</f>
        <v>25316966.9</v>
      </c>
      <c r="I116" s="49"/>
    </row>
    <row r="117" spans="1:9" s="28" customFormat="1" ht="12.75">
      <c r="A117" s="56"/>
      <c r="B117" s="56"/>
      <c r="C117" s="56"/>
      <c r="D117" s="38" t="s">
        <v>28</v>
      </c>
      <c r="E117" s="47">
        <v>22641800.91</v>
      </c>
      <c r="F117" s="47">
        <f>F112</f>
        <v>10000</v>
      </c>
      <c r="G117" s="47">
        <f>E117+F117</f>
        <v>22651800.91</v>
      </c>
      <c r="I117" s="49"/>
    </row>
    <row r="118" spans="1:9" s="28" customFormat="1" ht="12.75">
      <c r="A118" s="56"/>
      <c r="B118" s="56"/>
      <c r="C118" s="56"/>
      <c r="D118" s="38" t="s">
        <v>29</v>
      </c>
      <c r="E118" s="47">
        <v>2590165.99</v>
      </c>
      <c r="F118" s="47">
        <f>F113</f>
        <v>75000</v>
      </c>
      <c r="G118" s="47">
        <f>E118+F118</f>
        <v>2665165.99</v>
      </c>
      <c r="I118" s="49"/>
    </row>
    <row r="119" spans="1:9" s="28" customFormat="1" ht="12.75">
      <c r="A119" s="56"/>
      <c r="B119" s="56"/>
      <c r="C119" s="56"/>
      <c r="D119" s="38"/>
      <c r="E119" s="47"/>
      <c r="F119" s="47"/>
      <c r="G119" s="47"/>
      <c r="I119" s="51"/>
    </row>
    <row r="120" spans="1:9" s="28" customFormat="1" ht="12.75">
      <c r="A120" s="56"/>
      <c r="B120" s="56"/>
      <c r="C120" s="56"/>
      <c r="D120" s="38" t="s">
        <v>30</v>
      </c>
      <c r="E120" s="47">
        <f>E117</f>
        <v>22641800.91</v>
      </c>
      <c r="F120" s="47">
        <f>F117</f>
        <v>10000</v>
      </c>
      <c r="G120" s="47">
        <f>G117</f>
        <v>22651800.91</v>
      </c>
      <c r="I120" s="51"/>
    </row>
    <row r="121" spans="1:9" s="28" customFormat="1" ht="12.75">
      <c r="A121" s="56"/>
      <c r="B121" s="56"/>
      <c r="C121" s="56"/>
      <c r="D121" s="6" t="s">
        <v>31</v>
      </c>
      <c r="E121" s="47">
        <f>E89</f>
        <v>21951232.52</v>
      </c>
      <c r="F121" s="47">
        <f>F89</f>
        <v>478245</v>
      </c>
      <c r="G121" s="47">
        <f>G89</f>
        <v>22429477.52</v>
      </c>
      <c r="I121" s="52"/>
    </row>
    <row r="122" spans="1:9" s="28" customFormat="1" ht="12.75">
      <c r="A122" s="56"/>
      <c r="B122" s="56"/>
      <c r="C122" s="56"/>
      <c r="D122" s="6" t="s">
        <v>32</v>
      </c>
      <c r="E122" s="47">
        <f>E120-E121</f>
        <v>690568.3900000006</v>
      </c>
      <c r="F122" s="47">
        <f>F120-F121</f>
        <v>-468245</v>
      </c>
      <c r="G122" s="47">
        <f>G120-G121</f>
        <v>222323.3900000006</v>
      </c>
      <c r="I122" s="52"/>
    </row>
    <row r="123" spans="1:9" s="28" customFormat="1" ht="12.75" customHeight="1">
      <c r="A123" s="56"/>
      <c r="B123" s="56"/>
      <c r="C123" s="56"/>
      <c r="D123" s="39"/>
      <c r="E123" s="47"/>
      <c r="F123" s="47"/>
      <c r="G123" s="53"/>
      <c r="I123" s="54"/>
    </row>
    <row r="124" spans="1:9" s="28" customFormat="1" ht="12.75">
      <c r="A124" s="56"/>
      <c r="B124" s="56"/>
      <c r="C124" s="56"/>
      <c r="D124" s="38" t="s">
        <v>33</v>
      </c>
      <c r="E124" s="47">
        <f>E118</f>
        <v>2590165.99</v>
      </c>
      <c r="F124" s="47">
        <f>F118</f>
        <v>75000</v>
      </c>
      <c r="G124" s="47">
        <f>G118</f>
        <v>2665165.99</v>
      </c>
      <c r="I124" s="49"/>
    </row>
    <row r="125" spans="1:9" s="28" customFormat="1" ht="12.75">
      <c r="A125" s="56"/>
      <c r="B125" s="56"/>
      <c r="C125" s="56"/>
      <c r="D125" s="38" t="s">
        <v>34</v>
      </c>
      <c r="E125" s="47">
        <f>E90</f>
        <v>5550890.42</v>
      </c>
      <c r="F125" s="47">
        <f>F90</f>
        <v>389090.62</v>
      </c>
      <c r="G125" s="47">
        <f>G90</f>
        <v>5939981.04</v>
      </c>
      <c r="I125" s="49"/>
    </row>
    <row r="126" spans="1:9" s="28" customFormat="1" ht="12.75">
      <c r="A126" s="56"/>
      <c r="B126" s="56"/>
      <c r="C126" s="56"/>
      <c r="D126" s="38" t="s">
        <v>35</v>
      </c>
      <c r="E126" s="47">
        <f>E124-E125</f>
        <v>-2960724.4299999997</v>
      </c>
      <c r="F126" s="47">
        <f>F124-F125</f>
        <v>-314090.62</v>
      </c>
      <c r="G126" s="47">
        <f>G124-G125</f>
        <v>-3274815.05</v>
      </c>
      <c r="I126" s="49"/>
    </row>
    <row r="127" spans="1:7" s="28" customFormat="1" ht="12.75">
      <c r="A127" s="56"/>
      <c r="B127" s="56"/>
      <c r="C127" s="56"/>
      <c r="D127" s="38" t="s">
        <v>36</v>
      </c>
      <c r="E127" s="47"/>
      <c r="F127" s="47"/>
      <c r="G127" s="47"/>
    </row>
    <row r="128" spans="1:9" s="28" customFormat="1" ht="12.75">
      <c r="A128" s="56"/>
      <c r="B128" s="56"/>
      <c r="C128" s="56"/>
      <c r="D128" s="38" t="s">
        <v>37</v>
      </c>
      <c r="E128" s="47">
        <f>E116</f>
        <v>25231966.9</v>
      </c>
      <c r="F128" s="47">
        <f>F116</f>
        <v>85000</v>
      </c>
      <c r="G128" s="47">
        <f>G116</f>
        <v>25316966.9</v>
      </c>
      <c r="I128" s="49"/>
    </row>
    <row r="129" spans="1:9" s="28" customFormat="1" ht="12.75">
      <c r="A129" s="55"/>
      <c r="B129" s="56"/>
      <c r="C129" s="56"/>
      <c r="D129" s="6" t="s">
        <v>38</v>
      </c>
      <c r="E129" s="32">
        <f>E88</f>
        <v>27502122.939999998</v>
      </c>
      <c r="F129" s="32">
        <f>F88</f>
        <v>867335.62</v>
      </c>
      <c r="G129" s="32">
        <f>G88</f>
        <v>28369458.56</v>
      </c>
      <c r="I129" s="49"/>
    </row>
    <row r="130" spans="1:9" s="28" customFormat="1" ht="12.75">
      <c r="A130" s="57"/>
      <c r="B130" s="56"/>
      <c r="C130" s="56"/>
      <c r="D130" s="10" t="s">
        <v>39</v>
      </c>
      <c r="E130" s="32">
        <f>E128-E129</f>
        <v>-2270156.039999999</v>
      </c>
      <c r="F130" s="32">
        <f>F128-F129</f>
        <v>-782335.62</v>
      </c>
      <c r="G130" s="32">
        <f>G128-G129</f>
        <v>-3052491.66</v>
      </c>
      <c r="I130" s="49"/>
    </row>
    <row r="131" spans="1:9" ht="12.75">
      <c r="A131" s="9"/>
      <c r="B131" s="7"/>
      <c r="C131" s="7"/>
      <c r="D131" s="10"/>
      <c r="E131" s="8"/>
      <c r="F131" s="8"/>
      <c r="G131" s="8"/>
      <c r="I131" s="4"/>
    </row>
    <row r="132" spans="1:9" ht="12.75">
      <c r="A132" s="9"/>
      <c r="B132" s="7"/>
      <c r="C132" s="7"/>
      <c r="D132" s="10"/>
      <c r="E132" s="8"/>
      <c r="F132" s="8"/>
      <c r="G132" s="8"/>
      <c r="I132" s="4"/>
    </row>
    <row r="133" spans="1:9" ht="12.75">
      <c r="A133" s="9"/>
      <c r="B133" s="7"/>
      <c r="C133" s="7"/>
      <c r="D133" s="10"/>
      <c r="E133" s="8"/>
      <c r="F133" s="8"/>
      <c r="G133" s="3"/>
      <c r="I133" s="4"/>
    </row>
    <row r="134" spans="1:9" ht="12.75" customHeight="1">
      <c r="A134" s="9"/>
      <c r="B134" s="108"/>
      <c r="C134" s="7"/>
      <c r="D134" s="11"/>
      <c r="F134" s="8"/>
      <c r="G134" s="3"/>
      <c r="I134" s="4"/>
    </row>
    <row r="135" spans="1:9" ht="12.75" customHeight="1">
      <c r="A135" s="9"/>
      <c r="B135" s="108"/>
      <c r="C135" s="7"/>
      <c r="D135" s="11"/>
      <c r="E135" s="8"/>
      <c r="G135" s="3"/>
      <c r="I135" s="4"/>
    </row>
    <row r="136" spans="1:7" ht="12.75">
      <c r="A136" s="13"/>
      <c r="B136" s="14"/>
      <c r="C136" s="14"/>
      <c r="D136" s="15"/>
      <c r="E136" s="8"/>
      <c r="F136" s="8"/>
      <c r="G136" s="8"/>
    </row>
    <row r="137" spans="1:7" ht="12.75">
      <c r="A137" s="13"/>
      <c r="B137" s="14"/>
      <c r="C137" s="14"/>
      <c r="D137" s="15"/>
      <c r="E137" s="8"/>
      <c r="F137" s="8"/>
      <c r="G137" s="16"/>
    </row>
    <row r="138" spans="1:7" ht="8.25" customHeight="1">
      <c r="A138" s="13"/>
      <c r="B138" s="14"/>
      <c r="C138" s="14"/>
      <c r="D138" s="15"/>
      <c r="E138" s="8"/>
      <c r="F138" s="8"/>
      <c r="G138" s="8"/>
    </row>
    <row r="139" spans="2:7" ht="11.25" customHeight="1">
      <c r="B139" s="18"/>
      <c r="C139" s="18"/>
      <c r="D139" s="19"/>
      <c r="E139" s="8"/>
      <c r="F139" s="8"/>
      <c r="G139" s="8"/>
    </row>
    <row r="140" spans="2:7" ht="12.75">
      <c r="B140" s="18"/>
      <c r="C140" s="18"/>
      <c r="D140" s="19"/>
      <c r="E140" s="8"/>
      <c r="F140" s="8"/>
      <c r="G140" s="8"/>
    </row>
    <row r="141" spans="2:7" ht="12.75">
      <c r="B141" s="18"/>
      <c r="C141" s="18"/>
      <c r="D141" s="20"/>
      <c r="E141" s="8"/>
      <c r="F141" s="8"/>
      <c r="G141" s="8"/>
    </row>
    <row r="142" spans="2:7" ht="12.75">
      <c r="B142" s="18"/>
      <c r="C142" s="18"/>
      <c r="D142" s="6"/>
      <c r="E142" s="25"/>
      <c r="F142" s="8"/>
      <c r="G142" s="8"/>
    </row>
    <row r="143" spans="2:7" ht="12.75">
      <c r="B143" s="18"/>
      <c r="C143" s="18"/>
      <c r="D143" s="6"/>
      <c r="E143" s="26"/>
      <c r="F143" s="8"/>
      <c r="G143" s="8"/>
    </row>
    <row r="144" spans="2:7" ht="12.75">
      <c r="B144" s="18"/>
      <c r="C144" s="18"/>
      <c r="D144" s="27"/>
      <c r="E144" s="8"/>
      <c r="F144" s="22"/>
      <c r="G144" s="8"/>
    </row>
    <row r="145" spans="2:7" ht="12.75">
      <c r="B145" s="18"/>
      <c r="C145" s="18"/>
      <c r="D145" s="27"/>
      <c r="E145" s="8"/>
      <c r="F145" s="22"/>
      <c r="G145" s="8"/>
    </row>
    <row r="146" spans="2:7" ht="12.75">
      <c r="B146" s="18"/>
      <c r="C146" s="18"/>
      <c r="D146" s="27"/>
      <c r="E146" s="8"/>
      <c r="F146" s="22"/>
      <c r="G146" s="8"/>
    </row>
    <row r="147" spans="2:7" ht="12.75">
      <c r="B147" s="18"/>
      <c r="C147" s="18"/>
      <c r="D147" s="27"/>
      <c r="E147" s="8"/>
      <c r="F147" s="22"/>
      <c r="G147" s="8"/>
    </row>
    <row r="148" spans="2:7" ht="12.75">
      <c r="B148" s="18"/>
      <c r="C148" s="18"/>
      <c r="D148" s="6"/>
      <c r="E148" s="8"/>
      <c r="F148" s="22"/>
      <c r="G148" s="26"/>
    </row>
    <row r="149" spans="2:7" ht="12.75">
      <c r="B149" s="18"/>
      <c r="C149" s="18"/>
      <c r="D149" s="23"/>
      <c r="E149" s="22"/>
      <c r="F149" s="22"/>
      <c r="G149" s="5"/>
    </row>
    <row r="150" spans="2:7" ht="12.75">
      <c r="B150" s="18"/>
      <c r="C150" s="18"/>
      <c r="D150" s="23"/>
      <c r="E150" s="22"/>
      <c r="F150" s="22"/>
      <c r="G150" s="5"/>
    </row>
    <row r="151" spans="2:7" ht="12.75">
      <c r="B151" s="18"/>
      <c r="C151" s="18"/>
      <c r="D151" s="23"/>
      <c r="E151" s="22"/>
      <c r="F151" s="22"/>
      <c r="G151" s="5"/>
    </row>
  </sheetData>
  <sheetProtection/>
  <mergeCells count="28">
    <mergeCell ref="A2:A7"/>
    <mergeCell ref="B3:B7"/>
    <mergeCell ref="C4:C5"/>
    <mergeCell ref="C6:C7"/>
    <mergeCell ref="A29:A31"/>
    <mergeCell ref="B30:B31"/>
    <mergeCell ref="A32:A37"/>
    <mergeCell ref="B33:B36"/>
    <mergeCell ref="A8:A16"/>
    <mergeCell ref="B9:B16"/>
    <mergeCell ref="A23:A28"/>
    <mergeCell ref="B24:B28"/>
    <mergeCell ref="A59:A67"/>
    <mergeCell ref="B60:B63"/>
    <mergeCell ref="B66:B67"/>
    <mergeCell ref="A81:A88"/>
    <mergeCell ref="B81:B88"/>
    <mergeCell ref="A38:A49"/>
    <mergeCell ref="B44:B46"/>
    <mergeCell ref="B47:B49"/>
    <mergeCell ref="A53:A55"/>
    <mergeCell ref="A104:A106"/>
    <mergeCell ref="B105:B106"/>
    <mergeCell ref="A110:D110"/>
    <mergeCell ref="A95:A97"/>
    <mergeCell ref="B96:B97"/>
    <mergeCell ref="A98:A100"/>
    <mergeCell ref="B99:B10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&amp;CZał. Nr 2b   uzupełnienia do Uchwały Rady Miejskiej w Jezioranach Nr XXV/  222/2013  z dnia 30.07.2013r.  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2013-07-30T11:37:45Z</cp:lastPrinted>
  <dcterms:created xsi:type="dcterms:W3CDTF">1997-02-26T13:46:56Z</dcterms:created>
  <dcterms:modified xsi:type="dcterms:W3CDTF">2013-07-31T11:16:00Z</dcterms:modified>
  <cp:category/>
  <cp:version/>
  <cp:contentType/>
  <cp:contentStatus/>
</cp:coreProperties>
</file>