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<sst xmlns="http://schemas.openxmlformats.org/spreadsheetml/2006/main" count="229" uniqueCount="167">
  <si>
    <t>dział</t>
  </si>
  <si>
    <t>rozdział</t>
  </si>
  <si>
    <t>par</t>
  </si>
  <si>
    <t>Treść</t>
  </si>
  <si>
    <t>plan obecny</t>
  </si>
  <si>
    <t>zmiana</t>
  </si>
  <si>
    <t>plan po zmianach</t>
  </si>
  <si>
    <t>4210</t>
  </si>
  <si>
    <t>6059</t>
  </si>
  <si>
    <t>750</t>
  </si>
  <si>
    <t>Administracja publiczna</t>
  </si>
  <si>
    <t>GOSPODARKA KOMUNALNA I OCHRONA ŚRODOWISKA</t>
  </si>
  <si>
    <t xml:space="preserve">RAZEM   W Y D A T K I   zmiany </t>
  </si>
  <si>
    <t xml:space="preserve">    w tym -  bieżące </t>
  </si>
  <si>
    <t xml:space="preserve">               - majątkowe</t>
  </si>
  <si>
    <t>razem zmiany wydatków</t>
  </si>
  <si>
    <t xml:space="preserve"> różnice </t>
  </si>
  <si>
    <t xml:space="preserve">OGÓŁEM WYDATKI GMINY , w tym : </t>
  </si>
  <si>
    <t xml:space="preserve"> ZBIORCZO WYDATKI  BIEŻĄCE GMINY</t>
  </si>
  <si>
    <t>ZBIORCZO WYDATKI MAJĄTKOWE GMINY</t>
  </si>
  <si>
    <t>D O C H O D Y :</t>
  </si>
  <si>
    <t xml:space="preserve">D   O   C   H   O   D   Y </t>
  </si>
  <si>
    <t xml:space="preserve">RAZEM   zmiany  dochodów </t>
  </si>
  <si>
    <t xml:space="preserve">w tym dochody  bieżące </t>
  </si>
  <si>
    <t xml:space="preserve">            dochody majątkowe</t>
  </si>
  <si>
    <t xml:space="preserve">razem zmiany  dochodów </t>
  </si>
  <si>
    <t xml:space="preserve">OGÓŁEM    GMINA   DOCHODY </t>
  </si>
  <si>
    <t xml:space="preserve"> w tym  DOCHODY BIEŻĄCE </t>
  </si>
  <si>
    <t xml:space="preserve">             Dochody  majątkowe</t>
  </si>
  <si>
    <t>Dochody bieżące</t>
  </si>
  <si>
    <t>Wydatki bieżące</t>
  </si>
  <si>
    <t>róznice</t>
  </si>
  <si>
    <t>Dochody majątkowe</t>
  </si>
  <si>
    <t>Wydatki majątkowe</t>
  </si>
  <si>
    <t>różnice</t>
  </si>
  <si>
    <t>OGÓŁEM  G M I N A:</t>
  </si>
  <si>
    <t>DOCHODY   zbiorczo</t>
  </si>
  <si>
    <r>
      <t xml:space="preserve">WYDATKI  </t>
    </r>
    <r>
      <rPr>
        <i/>
        <sz val="8"/>
        <rFont val="Times New Roman"/>
        <family val="1"/>
      </rPr>
      <t xml:space="preserve">    zbiorczo </t>
    </r>
  </si>
  <si>
    <t>DEFICYT</t>
  </si>
  <si>
    <t>4170</t>
  </si>
  <si>
    <t>75023</t>
  </si>
  <si>
    <t>Urzędy miast i gmin</t>
  </si>
  <si>
    <t>4300</t>
  </si>
  <si>
    <t>GOSPODARKA MIESZKANIOWA</t>
  </si>
  <si>
    <t>Zakup materiałów i wyposażenia</t>
  </si>
  <si>
    <t>Zakup usług pozostałych</t>
  </si>
  <si>
    <t>Gimnazja</t>
  </si>
  <si>
    <t>4309</t>
  </si>
  <si>
    <t>Pozostała działalność</t>
  </si>
  <si>
    <t>010</t>
  </si>
  <si>
    <t>01010</t>
  </si>
  <si>
    <t>75095</t>
  </si>
  <si>
    <t>Infrastruktura wodociagowa i sanitacyjna wsi</t>
  </si>
  <si>
    <t>6060</t>
  </si>
  <si>
    <t>60016</t>
  </si>
  <si>
    <t>6050</t>
  </si>
  <si>
    <t>Drogi gminne</t>
  </si>
  <si>
    <t>600</t>
  </si>
  <si>
    <t>TRANSPORT I ŁĄCZNOŚĆ</t>
  </si>
  <si>
    <t>ROLNICTWO I ŁOWIECTWO</t>
  </si>
  <si>
    <t>3110</t>
  </si>
  <si>
    <t>75618</t>
  </si>
  <si>
    <t xml:space="preserve">Wydatki inwestycyjne jednostek budżetowych </t>
  </si>
  <si>
    <t>POMOC SPOŁECZNA</t>
  </si>
  <si>
    <t>4010</t>
  </si>
  <si>
    <t>Wynagrodzenia osobowe pracowników</t>
  </si>
  <si>
    <t>EDUKACYJNA OPIEKA WYCHOWAWCZA</t>
  </si>
  <si>
    <t>6057</t>
  </si>
  <si>
    <t>4260</t>
  </si>
  <si>
    <t>Zakup energii</t>
  </si>
  <si>
    <t>4100</t>
  </si>
  <si>
    <t xml:space="preserve">4210 </t>
  </si>
  <si>
    <t>3030</t>
  </si>
  <si>
    <t>Świadczenia społeczne MOPS</t>
  </si>
  <si>
    <t>0960</t>
  </si>
  <si>
    <t>Otrzymane spadki, zapisy, darowizny</t>
  </si>
  <si>
    <t>70005</t>
  </si>
  <si>
    <t>700</t>
  </si>
  <si>
    <t>0750</t>
  </si>
  <si>
    <t>0970</t>
  </si>
  <si>
    <t>756</t>
  </si>
  <si>
    <t>75616</t>
  </si>
  <si>
    <t>0560</t>
  </si>
  <si>
    <t>75814</t>
  </si>
  <si>
    <t>2030</t>
  </si>
  <si>
    <t>85295</t>
  </si>
  <si>
    <t>OŚWIATA I WYCHOWANIE</t>
  </si>
  <si>
    <t>Szkoły Podstawowe</t>
  </si>
  <si>
    <t>2590</t>
  </si>
  <si>
    <t>4440</t>
  </si>
  <si>
    <t>Dotacja podmiotowa z budżetu dla publicznej jednostki systemu oświaty</t>
  </si>
  <si>
    <t>Odpisy na ZFŚS</t>
  </si>
  <si>
    <t>Oddziały przedszkolne w szkołach podstawowych</t>
  </si>
  <si>
    <t>Przedszkola</t>
  </si>
  <si>
    <t>Dowożenie uczniów do szkół</t>
  </si>
  <si>
    <t>Wynagrodzenia bezosobowe</t>
  </si>
  <si>
    <t>Świetlice szkolne</t>
  </si>
  <si>
    <t>Zakup materiałów i wyposazenia ZOGJO</t>
  </si>
  <si>
    <t>BEZPIECZEŃSTWO PUBLICZNE I OCHRONA P.POŻ</t>
  </si>
  <si>
    <t>Ochotnicze straże pożarne</t>
  </si>
  <si>
    <t>Różne wydatki na rzecz osób fizycznych</t>
  </si>
  <si>
    <t>Gospodarka gruntami i nieruchomościami</t>
  </si>
  <si>
    <t>Dochody z najmu i dzierżawy składników majatkowych Skarbu Państwa, jednostek amorządu terytorialnego lub innych jednostek zaliczanych do sektora finansów publicznych oraz innych umów o podobnym charakterze</t>
  </si>
  <si>
    <t>Otrzymane spadki zapisy darowizny</t>
  </si>
  <si>
    <t>Zaległości z tytułu podatków i opłat zniesionych</t>
  </si>
  <si>
    <t>Dotacje celowe otrzymane z budżetu państwa na realizację własnych zadań bieżących gmin</t>
  </si>
  <si>
    <t>ADMINISTRACJA PUBLICZNA</t>
  </si>
  <si>
    <t>Urzędy gmin</t>
  </si>
  <si>
    <t>Dochody od osób prawnych, od osób fizycznych i od innych jednostek nieposiadajacych osobowosci prawnej oraz wydatki zwiazane z ich poborem</t>
  </si>
  <si>
    <t>Wpływy z podatku rolnego, podatku leśnego, podatku od spadków i darowizn, podatku od czynnosci cywilno prawnych oraz podatków i opłat lokalnych od osób fizycznych</t>
  </si>
  <si>
    <t>RÓŻNE ROZLICZENIA</t>
  </si>
  <si>
    <t>Różne rozliczenia finansowe</t>
  </si>
  <si>
    <t>Wydatki inwestycyjne jednostek budżetowych</t>
  </si>
  <si>
    <t>ROK 2014</t>
  </si>
  <si>
    <t>Wzrost potencjału turystycznego miejscowosci Jeziorany poprzez renowację zabytkowej fosy</t>
  </si>
  <si>
    <t>Kultura fizyczna i sport</t>
  </si>
  <si>
    <t>Wynagrodzenia bezosobowe UM</t>
  </si>
  <si>
    <t>PROJEKT wykwalif.kadra R-wo, Fwo</t>
  </si>
  <si>
    <t>4017</t>
  </si>
  <si>
    <t>4117</t>
  </si>
  <si>
    <t>4127</t>
  </si>
  <si>
    <t>4307</t>
  </si>
  <si>
    <t>4217</t>
  </si>
  <si>
    <t>Zakup materiaów i wyposażenia</t>
  </si>
  <si>
    <t>skłądki na ubezpieczneie społeczne</t>
  </si>
  <si>
    <t>Skałdki na FP</t>
  </si>
  <si>
    <t>75495</t>
  </si>
  <si>
    <t>6297</t>
  </si>
  <si>
    <t>Obiekty sportowe</t>
  </si>
  <si>
    <t>4520</t>
  </si>
  <si>
    <t>Opłaty na rzecz budżetów jst</t>
  </si>
  <si>
    <t xml:space="preserve">Wydatki na zakupy inwestycyjne jednostek budzetowych - zakup szczotki do trawy na boisku ORLIK </t>
  </si>
  <si>
    <t>Dokumentacja na adaptację budynku po Przedszkolu Niepublicznym na mieszkania komunalne</t>
  </si>
  <si>
    <t xml:space="preserve">Wynagrodzenia bezosobowe </t>
  </si>
  <si>
    <t>80103</t>
  </si>
  <si>
    <t>80104</t>
  </si>
  <si>
    <t>80106</t>
  </si>
  <si>
    <t>Inne formy wychowania przedszkolnego</t>
  </si>
  <si>
    <t>Gospodarka gruntami i nieruchomosciami</t>
  </si>
  <si>
    <t>Środki na dofinansowanie własnych inwestycji gmin (związków gmin), powiatów (związków powiatów), samorządów województw, pozyskane z innych źródeł</t>
  </si>
  <si>
    <t>Wpływy z róznych dochodów</t>
  </si>
  <si>
    <t>0770</t>
  </si>
  <si>
    <t>Wpływy z tytułu odpłatnego nabycia prawa własności oraz prawa uzytkowania wieczystego</t>
  </si>
  <si>
    <t>75615</t>
  </si>
  <si>
    <t>0310</t>
  </si>
  <si>
    <t>Podatek od nieruchomości</t>
  </si>
  <si>
    <t xml:space="preserve">Wpływy z podatku rolnego, podatku leśnego, podatku od spadków i darowizn, podatku od czynnosci cywilno prawnych oraz podatków i opłat lokalnych </t>
  </si>
  <si>
    <t>0330</t>
  </si>
  <si>
    <t xml:space="preserve">Podatek leśny </t>
  </si>
  <si>
    <t xml:space="preserve">Podatek od nieruchomosci </t>
  </si>
  <si>
    <t xml:space="preserve">Wpływy z innych opłat stanowiacych dochody  z tytułu podatków i opłat </t>
  </si>
  <si>
    <t>0460</t>
  </si>
  <si>
    <t xml:space="preserve">Wpływy  opłaty eksploatacyjnej </t>
  </si>
  <si>
    <t>75621</t>
  </si>
  <si>
    <t xml:space="preserve">Udziały gmin w podatkach stanowiacych dochód budżetu państwa </t>
  </si>
  <si>
    <t>0020</t>
  </si>
  <si>
    <t xml:space="preserve">Podatek dochodowy od osób prawnych </t>
  </si>
  <si>
    <t>0340</t>
  </si>
  <si>
    <t xml:space="preserve">Podatek od środków transportowych </t>
  </si>
  <si>
    <t xml:space="preserve">Obsługa długu publicznego </t>
  </si>
  <si>
    <t>75702</t>
  </si>
  <si>
    <t>8070</t>
  </si>
  <si>
    <t>Obsługa  papierów wartościowych ,kredytów i pożyczek  jst</t>
  </si>
  <si>
    <t xml:space="preserve">Odsetki </t>
  </si>
  <si>
    <t>Wydatki inwestycyjne jednostek budżetowych -sieć wodociagowa Żard</t>
  </si>
  <si>
    <t>Wynagrodzenia agencyjno-prowizyjne(sołtysi)</t>
  </si>
  <si>
    <t>Modernizacja alejek na cmentarzu komunalnym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</si>
</sst>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4" fontId="5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vertical="top"/>
    </xf>
    <xf numFmtId="0" fontId="1" fillId="0" borderId="10" xfId="51" applyFont="1" applyFill="1" applyBorder="1" applyAlignment="1">
      <alignment vertical="top" wrapText="1"/>
      <protection/>
    </xf>
    <xf numFmtId="4" fontId="1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top" wrapText="1"/>
    </xf>
    <xf numFmtId="0" fontId="5" fillId="0" borderId="10" xfId="51" applyFont="1" applyBorder="1" applyAlignment="1">
      <alignment vertical="top" wrapText="1"/>
      <protection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0" xfId="51" applyFont="1" applyBorder="1" applyAlignment="1">
      <alignment vertical="top" wrapText="1"/>
      <protection/>
    </xf>
    <xf numFmtId="4" fontId="2" fillId="0" borderId="10" xfId="51" applyNumberFormat="1" applyFont="1" applyBorder="1" applyAlignment="1">
      <alignment vertical="center"/>
      <protection/>
    </xf>
    <xf numFmtId="49" fontId="5" fillId="0" borderId="14" xfId="0" applyNumberFormat="1" applyFont="1" applyBorder="1" applyAlignment="1">
      <alignment vertical="top" wrapText="1"/>
    </xf>
    <xf numFmtId="4" fontId="5" fillId="0" borderId="10" xfId="51" applyNumberFormat="1" applyFont="1" applyBorder="1" applyAlignment="1">
      <alignment vertical="center"/>
      <protection/>
    </xf>
    <xf numFmtId="49" fontId="2" fillId="0" borderId="14" xfId="0" applyNumberFormat="1" applyFont="1" applyBorder="1" applyAlignment="1">
      <alignment vertical="top" wrapText="1"/>
    </xf>
    <xf numFmtId="0" fontId="2" fillId="0" borderId="15" xfId="51" applyFont="1" applyBorder="1" applyAlignment="1">
      <alignment vertical="top" wrapText="1"/>
      <protection/>
    </xf>
    <xf numFmtId="49" fontId="8" fillId="0" borderId="14" xfId="0" applyNumberFormat="1" applyFont="1" applyBorder="1" applyAlignment="1">
      <alignment vertical="top" wrapText="1"/>
    </xf>
    <xf numFmtId="0" fontId="5" fillId="0" borderId="15" xfId="51" applyFont="1" applyBorder="1" applyAlignment="1">
      <alignment vertical="top" wrapText="1"/>
      <protection/>
    </xf>
    <xf numFmtId="49" fontId="5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2" fillId="0" borderId="10" xfId="51" applyNumberFormat="1" applyFont="1" applyBorder="1" applyAlignment="1">
      <alignment vertical="center"/>
      <protection/>
    </xf>
    <xf numFmtId="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51" applyFont="1" applyBorder="1" applyAlignment="1">
      <alignment vertical="top" wrapText="1"/>
      <protection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10" xfId="51" applyFont="1" applyBorder="1" applyAlignment="1">
      <alignment vertical="top" wrapText="1"/>
      <protection/>
    </xf>
    <xf numFmtId="0" fontId="0" fillId="0" borderId="10" xfId="0" applyFont="1" applyBorder="1" applyAlignment="1">
      <alignment vertical="top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" fillId="0" borderId="11" xfId="51" applyFont="1" applyFill="1" applyBorder="1" applyAlignment="1">
      <alignment horizontal="left" vertical="top" wrapText="1"/>
      <protection/>
    </xf>
    <xf numFmtId="0" fontId="5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4" fillId="0" borderId="11" xfId="51" applyFont="1" applyFill="1" applyBorder="1" applyAlignment="1">
      <alignment horizontal="left" vertical="top" wrapText="1"/>
      <protection/>
    </xf>
    <xf numFmtId="0" fontId="4" fillId="0" borderId="10" xfId="51" applyFont="1" applyBorder="1" applyAlignment="1">
      <alignment horizontal="left" vertical="top" wrapText="1"/>
      <protection/>
    </xf>
    <xf numFmtId="49" fontId="1" fillId="0" borderId="11" xfId="0" applyNumberFormat="1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4" fillId="0" borderId="15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49" fontId="1" fillId="0" borderId="15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49" fontId="5" fillId="0" borderId="15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49" fontId="4" fillId="0" borderId="15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9" fontId="1" fillId="0" borderId="12" xfId="0" applyNumberFormat="1" applyFont="1" applyBorder="1" applyAlignment="1">
      <alignment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1">
      <selection activeCell="D62" sqref="D62"/>
    </sheetView>
  </sheetViews>
  <sheetFormatPr defaultColWidth="9.00390625" defaultRowHeight="12.75"/>
  <cols>
    <col min="1" max="1" width="4.375" style="10" customWidth="1"/>
    <col min="2" max="2" width="7.00390625" style="10" customWidth="1"/>
    <col min="3" max="3" width="5.25390625" style="10" customWidth="1"/>
    <col min="4" max="4" width="35.00390625" style="11" customWidth="1"/>
    <col min="5" max="5" width="11.75390625" style="9" customWidth="1"/>
    <col min="6" max="6" width="11.125" style="9" customWidth="1"/>
    <col min="7" max="7" width="11.625" style="9" customWidth="1"/>
    <col min="8" max="16384" width="9.125" style="1" customWidth="1"/>
  </cols>
  <sheetData>
    <row r="1" spans="1:8" ht="23.25" customHeight="1">
      <c r="A1" s="73" t="s">
        <v>0</v>
      </c>
      <c r="B1" s="73" t="s">
        <v>1</v>
      </c>
      <c r="C1" s="73" t="s">
        <v>2</v>
      </c>
      <c r="D1" s="74" t="s">
        <v>3</v>
      </c>
      <c r="E1" s="75" t="s">
        <v>4</v>
      </c>
      <c r="F1" s="75" t="s">
        <v>5</v>
      </c>
      <c r="G1" s="75" t="s">
        <v>6</v>
      </c>
      <c r="H1" s="1" t="s">
        <v>113</v>
      </c>
    </row>
    <row r="2" spans="1:7" ht="12.75">
      <c r="A2" s="109" t="s">
        <v>49</v>
      </c>
      <c r="B2" s="53"/>
      <c r="C2" s="90"/>
      <c r="D2" s="12" t="s">
        <v>59</v>
      </c>
      <c r="E2" s="13">
        <f aca="true" t="shared" si="0" ref="E2:G3">E3</f>
        <v>0</v>
      </c>
      <c r="F2" s="13">
        <f t="shared" si="0"/>
        <v>4900</v>
      </c>
      <c r="G2" s="13">
        <f t="shared" si="0"/>
        <v>4900</v>
      </c>
    </row>
    <row r="3" spans="1:7" ht="15" customHeight="1">
      <c r="A3" s="123"/>
      <c r="B3" s="53" t="s">
        <v>50</v>
      </c>
      <c r="C3" s="90"/>
      <c r="D3" s="12" t="s">
        <v>52</v>
      </c>
      <c r="E3" s="13">
        <f t="shared" si="0"/>
        <v>0</v>
      </c>
      <c r="F3" s="13">
        <f t="shared" si="0"/>
        <v>4900</v>
      </c>
      <c r="G3" s="13">
        <f t="shared" si="0"/>
        <v>4900</v>
      </c>
    </row>
    <row r="4" spans="1:7" ht="23.25" customHeight="1">
      <c r="A4" s="124"/>
      <c r="B4" s="73"/>
      <c r="C4" s="82" t="s">
        <v>55</v>
      </c>
      <c r="D4" s="72" t="s">
        <v>164</v>
      </c>
      <c r="E4" s="75"/>
      <c r="F4" s="75">
        <v>4900</v>
      </c>
      <c r="G4" s="75">
        <f>E4+F4</f>
        <v>4900</v>
      </c>
    </row>
    <row r="5" spans="1:7" ht="12.75">
      <c r="A5" s="109" t="s">
        <v>57</v>
      </c>
      <c r="B5" s="73"/>
      <c r="C5" s="82"/>
      <c r="D5" s="88" t="s">
        <v>58</v>
      </c>
      <c r="E5" s="13">
        <f>E6</f>
        <v>39000</v>
      </c>
      <c r="F5" s="13">
        <f>F6</f>
        <v>16600</v>
      </c>
      <c r="G5" s="13">
        <f>G6</f>
        <v>55600</v>
      </c>
    </row>
    <row r="6" spans="1:7" ht="12.75">
      <c r="A6" s="110"/>
      <c r="B6" s="73" t="s">
        <v>54</v>
      </c>
      <c r="C6" s="82"/>
      <c r="D6" s="83" t="s">
        <v>56</v>
      </c>
      <c r="E6" s="75">
        <f>E8+E7</f>
        <v>39000</v>
      </c>
      <c r="F6" s="75">
        <f>F8+F7</f>
        <v>16600</v>
      </c>
      <c r="G6" s="75">
        <f>G8+G7</f>
        <v>55600</v>
      </c>
    </row>
    <row r="7" spans="1:7" ht="12.75">
      <c r="A7" s="110"/>
      <c r="B7" s="73"/>
      <c r="C7" s="82" t="s">
        <v>39</v>
      </c>
      <c r="D7" s="72" t="s">
        <v>116</v>
      </c>
      <c r="E7" s="75"/>
      <c r="F7" s="75">
        <v>3600</v>
      </c>
      <c r="G7" s="75">
        <f>E7+F7</f>
        <v>3600</v>
      </c>
    </row>
    <row r="8" spans="1:7" ht="12.75">
      <c r="A8" s="111"/>
      <c r="B8" s="73"/>
      <c r="C8" s="82" t="s">
        <v>7</v>
      </c>
      <c r="D8" s="83" t="s">
        <v>97</v>
      </c>
      <c r="E8" s="75">
        <v>39000</v>
      </c>
      <c r="F8" s="75">
        <v>13000</v>
      </c>
      <c r="G8" s="75">
        <f>E8+F8</f>
        <v>52000</v>
      </c>
    </row>
    <row r="9" spans="1:7" ht="12.75">
      <c r="A9" s="109" t="s">
        <v>77</v>
      </c>
      <c r="B9" s="73"/>
      <c r="C9" s="90"/>
      <c r="D9" s="88" t="s">
        <v>43</v>
      </c>
      <c r="E9" s="13">
        <f aca="true" t="shared" si="1" ref="E9:G12">E10</f>
        <v>0</v>
      </c>
      <c r="F9" s="13">
        <f t="shared" si="1"/>
        <v>7000</v>
      </c>
      <c r="G9" s="13">
        <f t="shared" si="1"/>
        <v>7000</v>
      </c>
    </row>
    <row r="10" spans="1:7" ht="12.75">
      <c r="A10" s="110"/>
      <c r="B10" s="131" t="s">
        <v>76</v>
      </c>
      <c r="C10" s="82"/>
      <c r="D10" s="83" t="s">
        <v>138</v>
      </c>
      <c r="E10" s="75">
        <f>E12+E11</f>
        <v>0</v>
      </c>
      <c r="F10" s="75">
        <f>F12+F11</f>
        <v>7000</v>
      </c>
      <c r="G10" s="75">
        <f>G12+G11</f>
        <v>7000</v>
      </c>
    </row>
    <row r="11" spans="1:7" ht="12.75">
      <c r="A11" s="110"/>
      <c r="B11" s="132"/>
      <c r="C11" s="82" t="s">
        <v>39</v>
      </c>
      <c r="D11" s="72" t="s">
        <v>133</v>
      </c>
      <c r="E11" s="75"/>
      <c r="F11" s="75">
        <v>2000</v>
      </c>
      <c r="G11" s="75">
        <f>E11+F11</f>
        <v>2000</v>
      </c>
    </row>
    <row r="12" spans="1:7" ht="12.75">
      <c r="A12" s="110"/>
      <c r="B12" s="132"/>
      <c r="C12" s="82" t="s">
        <v>55</v>
      </c>
      <c r="D12" s="72" t="s">
        <v>62</v>
      </c>
      <c r="E12" s="75">
        <f t="shared" si="1"/>
        <v>0</v>
      </c>
      <c r="F12" s="75">
        <f t="shared" si="1"/>
        <v>5000</v>
      </c>
      <c r="G12" s="75">
        <f t="shared" si="1"/>
        <v>5000</v>
      </c>
    </row>
    <row r="13" spans="1:7" ht="33.75">
      <c r="A13" s="111"/>
      <c r="B13" s="133"/>
      <c r="C13" s="82"/>
      <c r="D13" s="92" t="s">
        <v>132</v>
      </c>
      <c r="E13" s="75"/>
      <c r="F13" s="75">
        <v>5000</v>
      </c>
      <c r="G13" s="75">
        <f>E13+F13</f>
        <v>5000</v>
      </c>
    </row>
    <row r="14" spans="1:7" s="18" customFormat="1" ht="12.75">
      <c r="A14" s="96" t="s">
        <v>9</v>
      </c>
      <c r="B14" s="66"/>
      <c r="C14" s="54"/>
      <c r="D14" s="21" t="s">
        <v>10</v>
      </c>
      <c r="E14" s="14">
        <f>E15+E17</f>
        <v>109700</v>
      </c>
      <c r="F14" s="14">
        <f>F15+F17</f>
        <v>30000</v>
      </c>
      <c r="G14" s="14">
        <f>G15+G17</f>
        <v>139700</v>
      </c>
    </row>
    <row r="15" spans="1:7" s="18" customFormat="1" ht="12.75">
      <c r="A15" s="97"/>
      <c r="B15" s="115" t="s">
        <v>40</v>
      </c>
      <c r="C15" s="56"/>
      <c r="D15" s="17" t="s">
        <v>41</v>
      </c>
      <c r="E15" s="2">
        <f>E16</f>
        <v>25200</v>
      </c>
      <c r="F15" s="2">
        <f>F16</f>
        <v>10000</v>
      </c>
      <c r="G15" s="2">
        <f>G16</f>
        <v>35200</v>
      </c>
    </row>
    <row r="16" spans="1:7" s="18" customFormat="1" ht="12.75">
      <c r="A16" s="97"/>
      <c r="B16" s="115"/>
      <c r="C16" s="56" t="s">
        <v>68</v>
      </c>
      <c r="D16" s="17" t="s">
        <v>69</v>
      </c>
      <c r="E16" s="2">
        <v>25200</v>
      </c>
      <c r="F16" s="2">
        <v>10000</v>
      </c>
      <c r="G16" s="2">
        <f>E16+F16</f>
        <v>35200</v>
      </c>
    </row>
    <row r="17" spans="1:7" s="18" customFormat="1" ht="12.75">
      <c r="A17" s="112"/>
      <c r="B17" s="106" t="s">
        <v>51</v>
      </c>
      <c r="C17" s="56"/>
      <c r="D17" s="17" t="s">
        <v>48</v>
      </c>
      <c r="E17" s="2">
        <f>E18+E19</f>
        <v>84500</v>
      </c>
      <c r="F17" s="2">
        <f>F18+F19</f>
        <v>20000</v>
      </c>
      <c r="G17" s="2">
        <f>G18+G19</f>
        <v>104500</v>
      </c>
    </row>
    <row r="18" spans="1:7" s="18" customFormat="1" ht="12.75">
      <c r="A18" s="112"/>
      <c r="B18" s="114"/>
      <c r="C18" s="56" t="s">
        <v>70</v>
      </c>
      <c r="D18" s="17" t="s">
        <v>165</v>
      </c>
      <c r="E18" s="2">
        <v>48000</v>
      </c>
      <c r="F18" s="2">
        <v>10000</v>
      </c>
      <c r="G18" s="2">
        <f>F18+E18</f>
        <v>58000</v>
      </c>
    </row>
    <row r="19" spans="1:7" s="18" customFormat="1" ht="12.75">
      <c r="A19" s="113"/>
      <c r="B19" s="107"/>
      <c r="C19" s="56" t="s">
        <v>71</v>
      </c>
      <c r="D19" s="17" t="s">
        <v>44</v>
      </c>
      <c r="E19" s="2">
        <v>36500</v>
      </c>
      <c r="F19" s="2">
        <v>10000</v>
      </c>
      <c r="G19" s="2">
        <f>E19+F19</f>
        <v>46500</v>
      </c>
    </row>
    <row r="20" spans="1:7" s="18" customFormat="1" ht="12.75">
      <c r="A20" s="89">
        <v>757</v>
      </c>
      <c r="B20" s="56"/>
      <c r="C20" s="56"/>
      <c r="D20" s="26" t="s">
        <v>159</v>
      </c>
      <c r="E20" s="70">
        <f aca="true" t="shared" si="2" ref="E20:G21">E21</f>
        <v>880000</v>
      </c>
      <c r="F20" s="70">
        <f t="shared" si="2"/>
        <v>-100000</v>
      </c>
      <c r="G20" s="70">
        <f t="shared" si="2"/>
        <v>780000</v>
      </c>
    </row>
    <row r="21" spans="1:7" s="18" customFormat="1" ht="24">
      <c r="A21" s="89"/>
      <c r="B21" s="56" t="s">
        <v>160</v>
      </c>
      <c r="C21" s="56"/>
      <c r="D21" s="17" t="s">
        <v>162</v>
      </c>
      <c r="E21" s="2">
        <f t="shared" si="2"/>
        <v>880000</v>
      </c>
      <c r="F21" s="2">
        <f t="shared" si="2"/>
        <v>-100000</v>
      </c>
      <c r="G21" s="2">
        <f t="shared" si="2"/>
        <v>780000</v>
      </c>
    </row>
    <row r="22" spans="1:7" s="18" customFormat="1" ht="12.75">
      <c r="A22" s="89"/>
      <c r="B22" s="56"/>
      <c r="C22" s="56" t="s">
        <v>161</v>
      </c>
      <c r="D22" s="17" t="s">
        <v>163</v>
      </c>
      <c r="E22" s="2">
        <v>880000</v>
      </c>
      <c r="F22" s="2">
        <v>-100000</v>
      </c>
      <c r="G22" s="2">
        <f>E22+F22</f>
        <v>780000</v>
      </c>
    </row>
    <row r="23" spans="1:7" s="16" customFormat="1" ht="24">
      <c r="A23" s="127">
        <v>754</v>
      </c>
      <c r="B23" s="21"/>
      <c r="C23" s="54"/>
      <c r="D23" s="58" t="s">
        <v>98</v>
      </c>
      <c r="E23" s="59">
        <f>E24</f>
        <v>64438</v>
      </c>
      <c r="F23" s="59">
        <f>F24</f>
        <v>16000</v>
      </c>
      <c r="G23" s="59">
        <f>G24</f>
        <v>80438</v>
      </c>
    </row>
    <row r="24" spans="1:7" s="16" customFormat="1" ht="12.75">
      <c r="A24" s="128"/>
      <c r="B24" s="108">
        <v>75412</v>
      </c>
      <c r="C24" s="56"/>
      <c r="D24" s="55" t="s">
        <v>99</v>
      </c>
      <c r="E24" s="61">
        <f>E25+E26</f>
        <v>64438</v>
      </c>
      <c r="F24" s="61">
        <f>F25+F26</f>
        <v>16000</v>
      </c>
      <c r="G24" s="61">
        <f>G25+G26</f>
        <v>80438</v>
      </c>
    </row>
    <row r="25" spans="1:7" s="16" customFormat="1" ht="12.75">
      <c r="A25" s="128"/>
      <c r="B25" s="95"/>
      <c r="C25" s="56" t="s">
        <v>72</v>
      </c>
      <c r="D25" s="72" t="s">
        <v>100</v>
      </c>
      <c r="E25" s="61">
        <v>42538</v>
      </c>
      <c r="F25" s="61">
        <v>10000</v>
      </c>
      <c r="G25" s="61">
        <f>E25+F25</f>
        <v>52538</v>
      </c>
    </row>
    <row r="26" spans="1:7" s="16" customFormat="1" ht="12.75">
      <c r="A26" s="128"/>
      <c r="B26" s="102"/>
      <c r="C26" s="56" t="s">
        <v>68</v>
      </c>
      <c r="D26" s="72" t="s">
        <v>69</v>
      </c>
      <c r="E26" s="61">
        <v>21900</v>
      </c>
      <c r="F26" s="61">
        <v>6000</v>
      </c>
      <c r="G26" s="61">
        <f>E26+F26</f>
        <v>27900</v>
      </c>
    </row>
    <row r="27" spans="1:7" s="16" customFormat="1" ht="12.75">
      <c r="A27" s="130">
        <v>801</v>
      </c>
      <c r="B27" s="57"/>
      <c r="C27" s="60"/>
      <c r="D27" s="58" t="s">
        <v>86</v>
      </c>
      <c r="E27" s="59">
        <f>E28+E42+E44+E46+E48</f>
        <v>2797693.63</v>
      </c>
      <c r="F27" s="59">
        <f>F28+F42+F44+F46+F48</f>
        <v>330588.9</v>
      </c>
      <c r="G27" s="59">
        <f>G28+G42+G44+G46+G48</f>
        <v>3128282.5300000003</v>
      </c>
    </row>
    <row r="28" spans="1:7" s="16" customFormat="1" ht="12.75">
      <c r="A28" s="130"/>
      <c r="B28" s="108">
        <v>80101</v>
      </c>
      <c r="C28" s="60"/>
      <c r="D28" s="72" t="s">
        <v>87</v>
      </c>
      <c r="E28" s="61">
        <f>E29+E31+E33+E35+E36+E37+E38+E39+E41+E40+E30+E32</f>
        <v>2463446.51</v>
      </c>
      <c r="F28" s="61">
        <f>F29+F31+F33+F35+F36+F37+F38+F39+F41+F40+F30+F32</f>
        <v>345480.44</v>
      </c>
      <c r="G28" s="61">
        <f>G29+G31+G33+G35+G36+G37+G38+G39+G41+G40+G30+G32</f>
        <v>2808926.95</v>
      </c>
    </row>
    <row r="29" spans="1:7" s="16" customFormat="1" ht="24">
      <c r="A29" s="130"/>
      <c r="B29" s="95"/>
      <c r="C29" s="60" t="s">
        <v>88</v>
      </c>
      <c r="D29" s="72" t="s">
        <v>90</v>
      </c>
      <c r="E29" s="61">
        <v>741488.52</v>
      </c>
      <c r="F29" s="61">
        <v>12312.54</v>
      </c>
      <c r="G29" s="61">
        <f>E29+F29</f>
        <v>753801.06</v>
      </c>
    </row>
    <row r="30" spans="1:7" s="16" customFormat="1" ht="12.75">
      <c r="A30" s="130"/>
      <c r="B30" s="95"/>
      <c r="C30" s="60" t="s">
        <v>64</v>
      </c>
      <c r="D30" s="72" t="s">
        <v>65</v>
      </c>
      <c r="E30" s="61">
        <v>1463898.99</v>
      </c>
      <c r="F30" s="61">
        <v>270000</v>
      </c>
      <c r="G30" s="61">
        <f>E30+F30</f>
        <v>1733898.99</v>
      </c>
    </row>
    <row r="31" spans="1:7" s="16" customFormat="1" ht="12.75">
      <c r="A31" s="130"/>
      <c r="B31" s="95"/>
      <c r="C31" s="60" t="s">
        <v>7</v>
      </c>
      <c r="D31" s="72" t="s">
        <v>44</v>
      </c>
      <c r="E31" s="61">
        <v>196837</v>
      </c>
      <c r="F31" s="61">
        <v>-8391</v>
      </c>
      <c r="G31" s="61">
        <f>E31+F31</f>
        <v>188446</v>
      </c>
    </row>
    <row r="32" spans="1:7" s="16" customFormat="1" ht="12.75">
      <c r="A32" s="130"/>
      <c r="B32" s="95"/>
      <c r="C32" s="60" t="s">
        <v>68</v>
      </c>
      <c r="D32" s="72" t="s">
        <v>69</v>
      </c>
      <c r="E32" s="61"/>
      <c r="F32" s="61">
        <v>20000</v>
      </c>
      <c r="G32" s="61">
        <f>E32+F32</f>
        <v>20000</v>
      </c>
    </row>
    <row r="33" spans="1:7" s="16" customFormat="1" ht="12.75">
      <c r="A33" s="130"/>
      <c r="B33" s="95"/>
      <c r="C33" s="60" t="s">
        <v>89</v>
      </c>
      <c r="D33" s="72" t="s">
        <v>91</v>
      </c>
      <c r="E33" s="61">
        <v>61222</v>
      </c>
      <c r="F33" s="61">
        <v>12518</v>
      </c>
      <c r="G33" s="61">
        <f>E33+F33</f>
        <v>73740</v>
      </c>
    </row>
    <row r="34" spans="1:7" s="16" customFormat="1" ht="12.75">
      <c r="A34" s="130"/>
      <c r="B34" s="116"/>
      <c r="C34" s="60"/>
      <c r="D34" s="58" t="s">
        <v>117</v>
      </c>
      <c r="E34" s="59">
        <f>E35+E38+E39+E41+E36+E37+E40</f>
        <v>0</v>
      </c>
      <c r="F34" s="59">
        <f>F35+F38+F39+F41+F36+F37+F40</f>
        <v>39040.9</v>
      </c>
      <c r="G34" s="59">
        <f>G35+G38+G39+G41+G36+G37+G40</f>
        <v>39040.9</v>
      </c>
    </row>
    <row r="35" spans="1:7" s="16" customFormat="1" ht="12.75">
      <c r="A35" s="130"/>
      <c r="B35" s="116"/>
      <c r="C35" s="60" t="s">
        <v>118</v>
      </c>
      <c r="D35" s="72" t="s">
        <v>65</v>
      </c>
      <c r="E35" s="61"/>
      <c r="F35" s="61">
        <v>8000</v>
      </c>
      <c r="G35" s="61">
        <f aca="true" t="shared" si="3" ref="G35:G41">E35+F35</f>
        <v>8000</v>
      </c>
    </row>
    <row r="36" spans="1:7" s="16" customFormat="1" ht="12.75">
      <c r="A36" s="130"/>
      <c r="B36" s="116"/>
      <c r="C36" s="60" t="s">
        <v>119</v>
      </c>
      <c r="D36" s="72" t="s">
        <v>124</v>
      </c>
      <c r="E36" s="61"/>
      <c r="F36" s="61">
        <v>1000</v>
      </c>
      <c r="G36" s="61">
        <f t="shared" si="3"/>
        <v>1000</v>
      </c>
    </row>
    <row r="37" spans="1:7" s="16" customFormat="1" ht="12.75">
      <c r="A37" s="130"/>
      <c r="B37" s="116"/>
      <c r="C37" s="60" t="s">
        <v>120</v>
      </c>
      <c r="D37" s="72" t="s">
        <v>125</v>
      </c>
      <c r="E37" s="61"/>
      <c r="F37" s="61">
        <v>450</v>
      </c>
      <c r="G37" s="61">
        <f t="shared" si="3"/>
        <v>450</v>
      </c>
    </row>
    <row r="38" spans="1:7" s="16" customFormat="1" ht="12.75">
      <c r="A38" s="130"/>
      <c r="B38" s="116"/>
      <c r="C38" s="60" t="s">
        <v>122</v>
      </c>
      <c r="D38" s="72" t="s">
        <v>123</v>
      </c>
      <c r="E38" s="61"/>
      <c r="F38" s="61">
        <v>1225</v>
      </c>
      <c r="G38" s="61">
        <f t="shared" si="3"/>
        <v>1225</v>
      </c>
    </row>
    <row r="39" spans="1:7" s="16" customFormat="1" ht="12.75">
      <c r="A39" s="130"/>
      <c r="B39" s="116"/>
      <c r="C39" s="60" t="s">
        <v>121</v>
      </c>
      <c r="D39" s="72" t="s">
        <v>45</v>
      </c>
      <c r="E39" s="61"/>
      <c r="F39" s="61">
        <v>7240</v>
      </c>
      <c r="G39" s="61">
        <f t="shared" si="3"/>
        <v>7240</v>
      </c>
    </row>
    <row r="40" spans="1:7" s="16" customFormat="1" ht="12.75">
      <c r="A40" s="130"/>
      <c r="B40" s="116"/>
      <c r="C40" s="60" t="s">
        <v>47</v>
      </c>
      <c r="D40" s="72" t="s">
        <v>45</v>
      </c>
      <c r="E40" s="61"/>
      <c r="F40" s="61">
        <v>3000</v>
      </c>
      <c r="G40" s="61">
        <f t="shared" si="3"/>
        <v>3000</v>
      </c>
    </row>
    <row r="41" spans="1:7" s="16" customFormat="1" ht="12.75">
      <c r="A41" s="130"/>
      <c r="B41" s="116"/>
      <c r="C41" s="60" t="s">
        <v>67</v>
      </c>
      <c r="D41" s="72" t="s">
        <v>112</v>
      </c>
      <c r="E41" s="61"/>
      <c r="F41" s="61">
        <v>18125.9</v>
      </c>
      <c r="G41" s="61">
        <f t="shared" si="3"/>
        <v>18125.9</v>
      </c>
    </row>
    <row r="42" spans="1:7" s="16" customFormat="1" ht="24">
      <c r="A42" s="130"/>
      <c r="B42" s="108">
        <v>80103</v>
      </c>
      <c r="C42" s="60"/>
      <c r="D42" s="72" t="s">
        <v>92</v>
      </c>
      <c r="E42" s="61">
        <f>E43</f>
        <v>150328.56</v>
      </c>
      <c r="F42" s="61">
        <f>F43</f>
        <v>21989.55</v>
      </c>
      <c r="G42" s="61">
        <f>G43</f>
        <v>172318.11</v>
      </c>
    </row>
    <row r="43" spans="1:7" s="16" customFormat="1" ht="24">
      <c r="A43" s="130"/>
      <c r="B43" s="102"/>
      <c r="C43" s="60" t="s">
        <v>88</v>
      </c>
      <c r="D43" s="72" t="s">
        <v>90</v>
      </c>
      <c r="E43" s="61">
        <v>150328.56</v>
      </c>
      <c r="F43" s="61">
        <v>21989.55</v>
      </c>
      <c r="G43" s="61">
        <f>E43+F43</f>
        <v>172318.11</v>
      </c>
    </row>
    <row r="44" spans="1:7" s="16" customFormat="1" ht="12.75">
      <c r="A44" s="130"/>
      <c r="B44" s="108">
        <v>80104</v>
      </c>
      <c r="C44" s="60"/>
      <c r="D44" s="72" t="s">
        <v>93</v>
      </c>
      <c r="E44" s="61">
        <f>E45</f>
        <v>70366.56</v>
      </c>
      <c r="F44" s="61">
        <f>F45</f>
        <v>-34302.09</v>
      </c>
      <c r="G44" s="61">
        <f>G45</f>
        <v>36064.47</v>
      </c>
    </row>
    <row r="45" spans="1:7" s="16" customFormat="1" ht="24">
      <c r="A45" s="130"/>
      <c r="B45" s="102"/>
      <c r="C45" s="60" t="s">
        <v>88</v>
      </c>
      <c r="D45" s="72" t="s">
        <v>90</v>
      </c>
      <c r="E45" s="61">
        <v>70366.56</v>
      </c>
      <c r="F45" s="61">
        <v>-34302.09</v>
      </c>
      <c r="G45" s="61">
        <f>E45+F45</f>
        <v>36064.47</v>
      </c>
    </row>
    <row r="46" spans="1:7" s="16" customFormat="1" ht="12.75">
      <c r="A46" s="130"/>
      <c r="B46" s="108">
        <v>80110</v>
      </c>
      <c r="C46" s="60"/>
      <c r="D46" s="72" t="s">
        <v>46</v>
      </c>
      <c r="E46" s="61">
        <f>E47</f>
        <v>63112</v>
      </c>
      <c r="F46" s="61">
        <f>F47</f>
        <v>-2579</v>
      </c>
      <c r="G46" s="61">
        <f>G47</f>
        <v>60533</v>
      </c>
    </row>
    <row r="47" spans="1:7" s="16" customFormat="1" ht="12.75">
      <c r="A47" s="130"/>
      <c r="B47" s="102"/>
      <c r="C47" s="60" t="s">
        <v>89</v>
      </c>
      <c r="D47" s="72" t="s">
        <v>91</v>
      </c>
      <c r="E47" s="61">
        <v>63112</v>
      </c>
      <c r="F47" s="61">
        <v>-2579</v>
      </c>
      <c r="G47" s="61">
        <f>E47+F47</f>
        <v>60533</v>
      </c>
    </row>
    <row r="48" spans="1:7" s="16" customFormat="1" ht="12.75">
      <c r="A48" s="130"/>
      <c r="B48" s="108">
        <v>80113</v>
      </c>
      <c r="C48" s="60"/>
      <c r="D48" s="72" t="s">
        <v>94</v>
      </c>
      <c r="E48" s="61">
        <f>E49+E50</f>
        <v>50440</v>
      </c>
      <c r="F48" s="61">
        <f>F49+F50</f>
        <v>0</v>
      </c>
      <c r="G48" s="61">
        <f>G49+G50</f>
        <v>50440</v>
      </c>
    </row>
    <row r="49" spans="1:7" s="16" customFormat="1" ht="12.75">
      <c r="A49" s="130"/>
      <c r="B49" s="95"/>
      <c r="C49" s="60" t="s">
        <v>64</v>
      </c>
      <c r="D49" s="72" t="s">
        <v>65</v>
      </c>
      <c r="E49" s="61">
        <v>40840</v>
      </c>
      <c r="F49" s="61">
        <v>-3200</v>
      </c>
      <c r="G49" s="61">
        <f>E49+F49</f>
        <v>37640</v>
      </c>
    </row>
    <row r="50" spans="1:7" s="16" customFormat="1" ht="12.75">
      <c r="A50" s="130"/>
      <c r="B50" s="102"/>
      <c r="C50" s="60" t="s">
        <v>39</v>
      </c>
      <c r="D50" s="72" t="s">
        <v>95</v>
      </c>
      <c r="E50" s="61">
        <v>9600</v>
      </c>
      <c r="F50" s="61">
        <v>3200</v>
      </c>
      <c r="G50" s="61">
        <f>E50+F50</f>
        <v>12800</v>
      </c>
    </row>
    <row r="51" spans="1:7" s="16" customFormat="1" ht="12.75">
      <c r="A51" s="127">
        <v>852</v>
      </c>
      <c r="B51" s="17"/>
      <c r="C51" s="64"/>
      <c r="D51" s="71" t="s">
        <v>63</v>
      </c>
      <c r="E51" s="69">
        <f aca="true" t="shared" si="4" ref="E51:G52">E52</f>
        <v>0</v>
      </c>
      <c r="F51" s="69">
        <f t="shared" si="4"/>
        <v>27829</v>
      </c>
      <c r="G51" s="69">
        <f t="shared" si="4"/>
        <v>27829</v>
      </c>
    </row>
    <row r="52" spans="1:7" s="16" customFormat="1" ht="12.75">
      <c r="A52" s="128"/>
      <c r="B52" s="108">
        <v>85295</v>
      </c>
      <c r="C52" s="64"/>
      <c r="D52" s="65" t="s">
        <v>48</v>
      </c>
      <c r="E52" s="61">
        <f t="shared" si="4"/>
        <v>0</v>
      </c>
      <c r="F52" s="61">
        <f t="shared" si="4"/>
        <v>27829</v>
      </c>
      <c r="G52" s="61">
        <f t="shared" si="4"/>
        <v>27829</v>
      </c>
    </row>
    <row r="53" spans="1:7" s="16" customFormat="1" ht="12.75">
      <c r="A53" s="129"/>
      <c r="B53" s="102"/>
      <c r="C53" s="64" t="s">
        <v>60</v>
      </c>
      <c r="D53" s="65" t="s">
        <v>73</v>
      </c>
      <c r="E53" s="61"/>
      <c r="F53" s="61">
        <v>27829</v>
      </c>
      <c r="G53" s="61">
        <f>E53+F53</f>
        <v>27829</v>
      </c>
    </row>
    <row r="54" spans="1:7" s="16" customFormat="1" ht="15.75" customHeight="1">
      <c r="A54" s="127">
        <v>854</v>
      </c>
      <c r="B54" s="17"/>
      <c r="C54" s="64"/>
      <c r="D54" s="63" t="s">
        <v>66</v>
      </c>
      <c r="E54" s="59">
        <f aca="true" t="shared" si="5" ref="E54:G55">E55</f>
        <v>11808</v>
      </c>
      <c r="F54" s="59">
        <f t="shared" si="5"/>
        <v>-1548</v>
      </c>
      <c r="G54" s="59">
        <f t="shared" si="5"/>
        <v>10260</v>
      </c>
    </row>
    <row r="55" spans="1:7" s="16" customFormat="1" ht="12.75">
      <c r="A55" s="128"/>
      <c r="B55" s="108">
        <v>85401</v>
      </c>
      <c r="C55" s="64"/>
      <c r="D55" s="65" t="s">
        <v>96</v>
      </c>
      <c r="E55" s="61">
        <f t="shared" si="5"/>
        <v>11808</v>
      </c>
      <c r="F55" s="61">
        <f t="shared" si="5"/>
        <v>-1548</v>
      </c>
      <c r="G55" s="61">
        <f t="shared" si="5"/>
        <v>10260</v>
      </c>
    </row>
    <row r="56" spans="1:7" s="16" customFormat="1" ht="12.75">
      <c r="A56" s="129"/>
      <c r="B56" s="102"/>
      <c r="C56" s="60" t="s">
        <v>89</v>
      </c>
      <c r="D56" s="72" t="s">
        <v>91</v>
      </c>
      <c r="E56" s="61">
        <v>11808</v>
      </c>
      <c r="F56" s="61">
        <v>-1548</v>
      </c>
      <c r="G56" s="61">
        <f>E56+F56</f>
        <v>10260</v>
      </c>
    </row>
    <row r="57" spans="1:8" s="16" customFormat="1" ht="24">
      <c r="A57" s="94">
        <v>900</v>
      </c>
      <c r="B57" s="87"/>
      <c r="C57" s="62"/>
      <c r="D57" s="58" t="s">
        <v>11</v>
      </c>
      <c r="E57" s="59">
        <f>E58</f>
        <v>246000</v>
      </c>
      <c r="F57" s="59">
        <f>F58</f>
        <v>-246000</v>
      </c>
      <c r="G57" s="59">
        <f>G58</f>
        <v>0</v>
      </c>
      <c r="H57" s="59">
        <f>H58</f>
        <v>246000</v>
      </c>
    </row>
    <row r="58" spans="1:8" s="16" customFormat="1" ht="12.75">
      <c r="A58" s="104"/>
      <c r="B58" s="126">
        <v>90095</v>
      </c>
      <c r="C58" s="60"/>
      <c r="D58" s="72" t="s">
        <v>48</v>
      </c>
      <c r="E58" s="61">
        <f>E59+E61</f>
        <v>246000</v>
      </c>
      <c r="F58" s="61">
        <f>F59+F61</f>
        <v>-246000</v>
      </c>
      <c r="G58" s="61">
        <f>G59+G61</f>
        <v>0</v>
      </c>
      <c r="H58" s="61">
        <f>H59+H61</f>
        <v>246000</v>
      </c>
    </row>
    <row r="59" spans="1:8" s="16" customFormat="1" ht="12.75">
      <c r="A59" s="104"/>
      <c r="B59" s="116"/>
      <c r="C59" s="60" t="s">
        <v>67</v>
      </c>
      <c r="D59" s="72" t="s">
        <v>112</v>
      </c>
      <c r="E59" s="61">
        <f>E60</f>
        <v>160000</v>
      </c>
      <c r="F59" s="61">
        <f>F60</f>
        <v>-160000</v>
      </c>
      <c r="G59" s="61">
        <f>G60</f>
        <v>0</v>
      </c>
      <c r="H59" s="16">
        <f>H60</f>
        <v>160000</v>
      </c>
    </row>
    <row r="60" spans="1:8" s="16" customFormat="1" ht="12.75">
      <c r="A60" s="104"/>
      <c r="B60" s="116"/>
      <c r="C60" s="60"/>
      <c r="D60" s="72" t="s">
        <v>166</v>
      </c>
      <c r="E60" s="61">
        <v>160000</v>
      </c>
      <c r="F60" s="61">
        <v>-160000</v>
      </c>
      <c r="G60" s="61">
        <f>E60+F60</f>
        <v>0</v>
      </c>
      <c r="H60" s="16">
        <v>160000</v>
      </c>
    </row>
    <row r="61" spans="1:8" s="16" customFormat="1" ht="12.75">
      <c r="A61" s="104"/>
      <c r="B61" s="116"/>
      <c r="C61" s="60" t="s">
        <v>8</v>
      </c>
      <c r="D61" s="72" t="s">
        <v>112</v>
      </c>
      <c r="E61" s="61">
        <f>E62</f>
        <v>86000</v>
      </c>
      <c r="F61" s="61">
        <f>F62</f>
        <v>-86000</v>
      </c>
      <c r="G61" s="61">
        <f>G62</f>
        <v>0</v>
      </c>
      <c r="H61" s="16">
        <f>H62</f>
        <v>86000</v>
      </c>
    </row>
    <row r="62" spans="1:8" s="16" customFormat="1" ht="13.5" customHeight="1">
      <c r="A62" s="104"/>
      <c r="B62" s="116"/>
      <c r="C62" s="60"/>
      <c r="D62" s="72" t="s">
        <v>166</v>
      </c>
      <c r="E62" s="61">
        <v>86000</v>
      </c>
      <c r="F62" s="2">
        <v>-86000</v>
      </c>
      <c r="G62" s="2">
        <f>E62+F62</f>
        <v>0</v>
      </c>
      <c r="H62" s="16">
        <v>86000</v>
      </c>
    </row>
    <row r="63" spans="1:7" s="22" customFormat="1" ht="13.5" customHeight="1">
      <c r="A63" s="134">
        <v>926</v>
      </c>
      <c r="B63" s="21"/>
      <c r="C63" s="62"/>
      <c r="D63" s="86" t="s">
        <v>115</v>
      </c>
      <c r="E63" s="59">
        <f>E69+E64</f>
        <v>216870.45</v>
      </c>
      <c r="F63" s="59">
        <f>F69+F64</f>
        <v>10000</v>
      </c>
      <c r="G63" s="59">
        <f>G69+G64</f>
        <v>226870.45</v>
      </c>
    </row>
    <row r="64" spans="1:7" s="22" customFormat="1" ht="13.5" customHeight="1">
      <c r="A64" s="134"/>
      <c r="B64" s="21">
        <v>92601</v>
      </c>
      <c r="C64" s="62"/>
      <c r="D64" s="86" t="s">
        <v>128</v>
      </c>
      <c r="E64" s="59">
        <f>E65+E66+E67+E68</f>
        <v>206400</v>
      </c>
      <c r="F64" s="59">
        <f>F65+F66+F67+F68</f>
        <v>0</v>
      </c>
      <c r="G64" s="59">
        <f>G65+G66+G67+G68</f>
        <v>206400</v>
      </c>
    </row>
    <row r="65" spans="1:7" s="18" customFormat="1" ht="13.5" customHeight="1">
      <c r="A65" s="134"/>
      <c r="B65" s="17"/>
      <c r="C65" s="60" t="s">
        <v>7</v>
      </c>
      <c r="D65" s="91" t="s">
        <v>44</v>
      </c>
      <c r="E65" s="61">
        <v>178500</v>
      </c>
      <c r="F65" s="61">
        <v>-4000</v>
      </c>
      <c r="G65" s="61">
        <f>E65+F65</f>
        <v>174500</v>
      </c>
    </row>
    <row r="66" spans="1:7" s="18" customFormat="1" ht="13.5" customHeight="1">
      <c r="A66" s="134"/>
      <c r="B66" s="17"/>
      <c r="C66" s="60" t="s">
        <v>42</v>
      </c>
      <c r="D66" s="91" t="s">
        <v>45</v>
      </c>
      <c r="E66" s="61">
        <v>27900</v>
      </c>
      <c r="F66" s="61">
        <v>-4500</v>
      </c>
      <c r="G66" s="61">
        <f>E66+F66</f>
        <v>23400</v>
      </c>
    </row>
    <row r="67" spans="1:7" s="18" customFormat="1" ht="13.5" customHeight="1">
      <c r="A67" s="134"/>
      <c r="B67" s="17"/>
      <c r="C67" s="60" t="s">
        <v>129</v>
      </c>
      <c r="D67" s="91" t="s">
        <v>130</v>
      </c>
      <c r="E67" s="61"/>
      <c r="F67" s="61">
        <v>4500</v>
      </c>
      <c r="G67" s="61">
        <f>E67+F67</f>
        <v>4500</v>
      </c>
    </row>
    <row r="68" spans="1:7" s="18" customFormat="1" ht="33.75">
      <c r="A68" s="134"/>
      <c r="B68" s="17"/>
      <c r="C68" s="60" t="s">
        <v>53</v>
      </c>
      <c r="D68" s="91" t="s">
        <v>131</v>
      </c>
      <c r="E68" s="61"/>
      <c r="F68" s="61">
        <v>4000</v>
      </c>
      <c r="G68" s="61">
        <f>E68+F68</f>
        <v>4000</v>
      </c>
    </row>
    <row r="69" spans="1:7" s="16" customFormat="1" ht="13.5" customHeight="1">
      <c r="A69" s="135"/>
      <c r="B69" s="98">
        <v>92695</v>
      </c>
      <c r="C69" s="60"/>
      <c r="D69" s="72" t="s">
        <v>48</v>
      </c>
      <c r="E69" s="61">
        <f aca="true" t="shared" si="6" ref="E69:G70">E70</f>
        <v>10470.45</v>
      </c>
      <c r="F69" s="61">
        <f t="shared" si="6"/>
        <v>10000</v>
      </c>
      <c r="G69" s="61">
        <f t="shared" si="6"/>
        <v>20470.45</v>
      </c>
    </row>
    <row r="70" spans="1:7" s="16" customFormat="1" ht="13.5" customHeight="1">
      <c r="A70" s="135"/>
      <c r="B70" s="98"/>
      <c r="C70" s="60" t="s">
        <v>8</v>
      </c>
      <c r="D70" s="72" t="s">
        <v>112</v>
      </c>
      <c r="E70" s="61">
        <f t="shared" si="6"/>
        <v>10470.45</v>
      </c>
      <c r="F70" s="61">
        <f t="shared" si="6"/>
        <v>10000</v>
      </c>
      <c r="G70" s="61">
        <f t="shared" si="6"/>
        <v>20470.45</v>
      </c>
    </row>
    <row r="71" spans="1:7" s="16" customFormat="1" ht="13.5" customHeight="1">
      <c r="A71" s="135"/>
      <c r="B71" s="98"/>
      <c r="C71" s="60"/>
      <c r="D71" s="83" t="s">
        <v>114</v>
      </c>
      <c r="E71" s="61">
        <v>10470.45</v>
      </c>
      <c r="F71" s="2">
        <v>10000</v>
      </c>
      <c r="G71" s="2">
        <f>E71+F71</f>
        <v>20470.45</v>
      </c>
    </row>
    <row r="72" spans="1:7" s="16" customFormat="1" ht="13.5" customHeight="1">
      <c r="A72" s="84"/>
      <c r="B72" s="68"/>
      <c r="C72" s="60"/>
      <c r="D72" s="72"/>
      <c r="E72" s="61"/>
      <c r="F72" s="2"/>
      <c r="G72" s="2"/>
    </row>
    <row r="73" spans="1:7" s="16" customFormat="1" ht="12.75">
      <c r="A73" s="84"/>
      <c r="B73" s="68"/>
      <c r="C73" s="66"/>
      <c r="D73" s="17" t="s">
        <v>12</v>
      </c>
      <c r="E73" s="2">
        <f>E14+E20+E23+E51+E27+E54+E63+E5+E57+E9+E2</f>
        <v>4365510.08</v>
      </c>
      <c r="F73" s="2">
        <f>F14+F20+F23+F51+F27+F54+F63+F5+F57+F9+F2</f>
        <v>95369.90000000002</v>
      </c>
      <c r="G73" s="2">
        <f>G14+G20+G23+G51+G27+G54+G63+G5+G57+G9+G2</f>
        <v>4460879.98</v>
      </c>
    </row>
    <row r="74" spans="1:7" s="16" customFormat="1" ht="12.75">
      <c r="A74" s="84"/>
      <c r="B74" s="68"/>
      <c r="C74" s="66"/>
      <c r="D74" s="24" t="s">
        <v>13</v>
      </c>
      <c r="E74" s="67">
        <f>E14+E22+E23+E29+E31+E33+E35+E36+E37+E38+E39+E42+E44+E46+E48+E51+E54+E40+E30+E11+E65+E66+E67+E7+E8+E32</f>
        <v>4109039.63</v>
      </c>
      <c r="F74" s="67">
        <f>F14+F22+F23+F29+F31+F33+F35+F36+F37+F38+F39+F42+F44+F46+F48+F51+F54+F40+F30+F11+F65+F66+F67+F7+F8+F32</f>
        <v>299344</v>
      </c>
      <c r="G74" s="67">
        <f>G14+G22+G23+G29+G31+G33+G35+G36+G37+G38+G39+G42+G44+G46+G48+G51+G54+G40+G30+G11+G65+G66+G67+G7+G8+G32</f>
        <v>4408383.63</v>
      </c>
    </row>
    <row r="75" spans="1:7" s="16" customFormat="1" ht="12.75">
      <c r="A75" s="84"/>
      <c r="B75" s="68"/>
      <c r="C75" s="66"/>
      <c r="D75" s="24" t="s">
        <v>14</v>
      </c>
      <c r="E75" s="67">
        <f>E70+E61+E59+E41+E12+E4+E68</f>
        <v>256470.45</v>
      </c>
      <c r="F75" s="67">
        <f>F70+F61+F59+F41+F12+F4+F68</f>
        <v>-203974.1</v>
      </c>
      <c r="G75" s="67">
        <f>G70+G61+G59+G41+G12+G4+G68</f>
        <v>52496.350000000006</v>
      </c>
    </row>
    <row r="76" spans="1:7" s="16" customFormat="1" ht="12.75">
      <c r="A76" s="84"/>
      <c r="B76" s="68"/>
      <c r="C76" s="66"/>
      <c r="D76" s="24" t="s">
        <v>15</v>
      </c>
      <c r="E76" s="2">
        <f>E75+E74</f>
        <v>4365510.08</v>
      </c>
      <c r="F76" s="2">
        <f>F75+F74</f>
        <v>95369.9</v>
      </c>
      <c r="G76" s="2">
        <f>G75+G74</f>
        <v>4460879.9799999995</v>
      </c>
    </row>
    <row r="77" spans="1:7" s="16" customFormat="1" ht="12.75">
      <c r="A77" s="84"/>
      <c r="B77" s="68"/>
      <c r="C77" s="66"/>
      <c r="D77" s="24" t="s">
        <v>16</v>
      </c>
      <c r="E77" s="2">
        <f>E76-E73</f>
        <v>0</v>
      </c>
      <c r="F77" s="2">
        <f>F76-F73</f>
        <v>0</v>
      </c>
      <c r="G77" s="2">
        <f>G76-G73</f>
        <v>0</v>
      </c>
    </row>
    <row r="78" spans="1:7" s="16" customFormat="1" ht="12.75">
      <c r="A78" s="84"/>
      <c r="B78" s="68"/>
      <c r="C78" s="66"/>
      <c r="D78" s="24"/>
      <c r="E78" s="2"/>
      <c r="F78" s="2"/>
      <c r="G78" s="2"/>
    </row>
    <row r="79" spans="1:7" s="16" customFormat="1" ht="12.75">
      <c r="A79" s="85"/>
      <c r="B79" s="57"/>
      <c r="C79" s="66"/>
      <c r="D79" s="17" t="s">
        <v>17</v>
      </c>
      <c r="E79" s="2">
        <f>E80+E81</f>
        <v>28438300.56</v>
      </c>
      <c r="F79" s="2">
        <f>F80+F81</f>
        <v>95369.9</v>
      </c>
      <c r="G79" s="2">
        <f>G80+G81</f>
        <v>28533670.46</v>
      </c>
    </row>
    <row r="80" spans="1:7" s="16" customFormat="1" ht="12.75">
      <c r="A80" s="28"/>
      <c r="B80" s="29"/>
      <c r="C80" s="25"/>
      <c r="D80" s="30" t="s">
        <v>18</v>
      </c>
      <c r="E80" s="27">
        <v>22498369.52</v>
      </c>
      <c r="F80" s="27">
        <f>F74</f>
        <v>299344</v>
      </c>
      <c r="G80" s="27">
        <f>E80+F80</f>
        <v>22797713.52</v>
      </c>
    </row>
    <row r="81" spans="1:7" s="16" customFormat="1" ht="24" customHeight="1">
      <c r="A81" s="28"/>
      <c r="B81" s="29"/>
      <c r="C81" s="25"/>
      <c r="D81" s="30" t="s">
        <v>19</v>
      </c>
      <c r="E81" s="27">
        <v>5939931.04</v>
      </c>
      <c r="F81" s="27">
        <f>F75</f>
        <v>-203974.1</v>
      </c>
      <c r="G81" s="27">
        <f>E81+F81</f>
        <v>5735956.94</v>
      </c>
    </row>
    <row r="82" spans="1:7" s="16" customFormat="1" ht="12.75" customHeight="1">
      <c r="A82" s="31"/>
      <c r="B82" s="32"/>
      <c r="C82" s="33"/>
      <c r="D82" s="30"/>
      <c r="E82" s="27">
        <f>E80+E81</f>
        <v>28438300.56</v>
      </c>
      <c r="F82" s="27">
        <f>F80+F81</f>
        <v>95369.9</v>
      </c>
      <c r="G82" s="27">
        <f>G80+G81</f>
        <v>28533670.46</v>
      </c>
    </row>
    <row r="83" spans="1:7" s="16" customFormat="1" ht="12.75" customHeight="1">
      <c r="A83" s="31"/>
      <c r="B83" s="32"/>
      <c r="C83" s="33"/>
      <c r="D83" s="76"/>
      <c r="E83" s="34"/>
      <c r="F83" s="34"/>
      <c r="G83" s="34"/>
    </row>
    <row r="84" spans="1:7" s="16" customFormat="1" ht="12.75" customHeight="1">
      <c r="A84" s="31"/>
      <c r="B84" s="32"/>
      <c r="C84" s="33"/>
      <c r="D84" s="76"/>
      <c r="E84" s="34"/>
      <c r="F84" s="34"/>
      <c r="G84" s="34"/>
    </row>
    <row r="85" spans="1:7" s="16" customFormat="1" ht="17.25" customHeight="1">
      <c r="A85" s="35"/>
      <c r="B85" s="35"/>
      <c r="C85" s="35"/>
      <c r="D85" s="77" t="s">
        <v>20</v>
      </c>
      <c r="E85" s="36"/>
      <c r="F85" s="36"/>
      <c r="G85" s="36"/>
    </row>
    <row r="86" spans="1:7" s="16" customFormat="1" ht="12.75">
      <c r="A86" s="103" t="s">
        <v>49</v>
      </c>
      <c r="B86" s="78"/>
      <c r="C86" s="78"/>
      <c r="D86" s="38" t="s">
        <v>59</v>
      </c>
      <c r="E86" s="79">
        <f>E87</f>
        <v>150000</v>
      </c>
      <c r="F86" s="79">
        <f>F87</f>
        <v>64000</v>
      </c>
      <c r="G86" s="79">
        <f>G87</f>
        <v>214000</v>
      </c>
    </row>
    <row r="87" spans="1:7" s="16" customFormat="1" ht="12.75">
      <c r="A87" s="118"/>
      <c r="B87" s="99" t="s">
        <v>50</v>
      </c>
      <c r="C87" s="40"/>
      <c r="D87" s="80" t="s">
        <v>52</v>
      </c>
      <c r="E87" s="39">
        <f>E88+E89</f>
        <v>150000</v>
      </c>
      <c r="F87" s="39">
        <f>F88+F89</f>
        <v>64000</v>
      </c>
      <c r="G87" s="41">
        <f>G88+G89</f>
        <v>214000</v>
      </c>
    </row>
    <row r="88" spans="1:7" s="16" customFormat="1" ht="22.5">
      <c r="A88" s="118"/>
      <c r="B88" s="101"/>
      <c r="C88" s="40" t="s">
        <v>141</v>
      </c>
      <c r="D88" s="20" t="s">
        <v>142</v>
      </c>
      <c r="E88" s="41">
        <v>150000</v>
      </c>
      <c r="F88" s="41">
        <v>50000</v>
      </c>
      <c r="G88" s="41">
        <f>E88+F88</f>
        <v>200000</v>
      </c>
    </row>
    <row r="89" spans="1:7" s="16" customFormat="1" ht="12.75">
      <c r="A89" s="119"/>
      <c r="B89" s="100"/>
      <c r="C89" s="40" t="s">
        <v>74</v>
      </c>
      <c r="D89" s="20" t="s">
        <v>75</v>
      </c>
      <c r="E89" s="41">
        <v>0</v>
      </c>
      <c r="F89" s="41">
        <v>14000</v>
      </c>
      <c r="G89" s="41">
        <f>E89+F89</f>
        <v>14000</v>
      </c>
    </row>
    <row r="90" spans="1:7" s="16" customFormat="1" ht="12.75" customHeight="1">
      <c r="A90" s="103" t="s">
        <v>77</v>
      </c>
      <c r="B90" s="78"/>
      <c r="C90" s="78"/>
      <c r="D90" s="21" t="s">
        <v>43</v>
      </c>
      <c r="E90" s="46">
        <f>E91</f>
        <v>202500</v>
      </c>
      <c r="F90" s="46">
        <f>F91</f>
        <v>75000</v>
      </c>
      <c r="G90" s="46">
        <f>G91</f>
        <v>277500</v>
      </c>
    </row>
    <row r="91" spans="1:7" s="18" customFormat="1" ht="12.75" customHeight="1">
      <c r="A91" s="118"/>
      <c r="B91" s="120" t="s">
        <v>76</v>
      </c>
      <c r="C91" s="78"/>
      <c r="D91" s="17" t="s">
        <v>101</v>
      </c>
      <c r="E91" s="79">
        <f>E92+E93+E94</f>
        <v>202500</v>
      </c>
      <c r="F91" s="79">
        <f>F92+F93+F94</f>
        <v>75000</v>
      </c>
      <c r="G91" s="79">
        <f>G92+G93+G94</f>
        <v>277500</v>
      </c>
    </row>
    <row r="92" spans="1:7" s="16" customFormat="1" ht="56.25">
      <c r="A92" s="118"/>
      <c r="B92" s="121"/>
      <c r="C92" s="40" t="s">
        <v>78</v>
      </c>
      <c r="D92" s="20" t="s">
        <v>102</v>
      </c>
      <c r="E92" s="41">
        <v>129000</v>
      </c>
      <c r="F92" s="41">
        <v>13000</v>
      </c>
      <c r="G92" s="41">
        <f>E92+F92</f>
        <v>142000</v>
      </c>
    </row>
    <row r="93" spans="1:7" s="16" customFormat="1" ht="22.5">
      <c r="A93" s="118"/>
      <c r="B93" s="121"/>
      <c r="C93" s="40" t="s">
        <v>141</v>
      </c>
      <c r="D93" s="20" t="s">
        <v>142</v>
      </c>
      <c r="E93" s="41">
        <v>70000</v>
      </c>
      <c r="F93" s="41">
        <v>50000</v>
      </c>
      <c r="G93" s="41">
        <f>E93+F93</f>
        <v>120000</v>
      </c>
    </row>
    <row r="94" spans="1:7" s="16" customFormat="1" ht="12.75">
      <c r="A94" s="119"/>
      <c r="B94" s="105"/>
      <c r="C94" s="40" t="s">
        <v>79</v>
      </c>
      <c r="D94" s="20" t="s">
        <v>140</v>
      </c>
      <c r="E94" s="41">
        <v>3500</v>
      </c>
      <c r="F94" s="41">
        <v>12000</v>
      </c>
      <c r="G94" s="41">
        <f>E94+F94</f>
        <v>15500</v>
      </c>
    </row>
    <row r="95" spans="1:7" s="16" customFormat="1" ht="12.75">
      <c r="A95" s="122">
        <v>750</v>
      </c>
      <c r="B95" s="42"/>
      <c r="C95" s="40"/>
      <c r="D95" s="19" t="s">
        <v>106</v>
      </c>
      <c r="E95" s="41">
        <f aca="true" t="shared" si="7" ref="E95:G96">E96</f>
        <v>300</v>
      </c>
      <c r="F95" s="41">
        <f t="shared" si="7"/>
        <v>1500</v>
      </c>
      <c r="G95" s="41">
        <f t="shared" si="7"/>
        <v>1800</v>
      </c>
    </row>
    <row r="96" spans="1:7" s="16" customFormat="1" ht="12.75">
      <c r="A96" s="118"/>
      <c r="B96" s="99" t="s">
        <v>40</v>
      </c>
      <c r="C96" s="40"/>
      <c r="D96" s="20" t="s">
        <v>107</v>
      </c>
      <c r="E96" s="41">
        <f>E97</f>
        <v>300</v>
      </c>
      <c r="F96" s="41">
        <f t="shared" si="7"/>
        <v>1500</v>
      </c>
      <c r="G96" s="41">
        <f t="shared" si="7"/>
        <v>1800</v>
      </c>
    </row>
    <row r="97" spans="1:7" s="16" customFormat="1" ht="12.75">
      <c r="A97" s="119"/>
      <c r="B97" s="100"/>
      <c r="C97" s="40" t="s">
        <v>74</v>
      </c>
      <c r="D97" s="20" t="s">
        <v>103</v>
      </c>
      <c r="E97" s="41">
        <v>300</v>
      </c>
      <c r="F97" s="41">
        <v>1500</v>
      </c>
      <c r="G97" s="41">
        <f>E97+F97</f>
        <v>1800</v>
      </c>
    </row>
    <row r="98" spans="1:7" s="16" customFormat="1" ht="24">
      <c r="A98" s="122">
        <v>754</v>
      </c>
      <c r="B98" s="44"/>
      <c r="C98" s="45"/>
      <c r="D98" s="58" t="s">
        <v>98</v>
      </c>
      <c r="E98" s="46">
        <f aca="true" t="shared" si="8" ref="E98:G99">E99</f>
        <v>655423.95</v>
      </c>
      <c r="F98" s="46">
        <f t="shared" si="8"/>
        <v>-107800</v>
      </c>
      <c r="G98" s="46">
        <f t="shared" si="8"/>
        <v>547623.95</v>
      </c>
    </row>
    <row r="99" spans="1:7" s="16" customFormat="1" ht="12.75">
      <c r="A99" s="118"/>
      <c r="B99" s="42" t="s">
        <v>126</v>
      </c>
      <c r="C99" s="40"/>
      <c r="D99" s="20" t="s">
        <v>48</v>
      </c>
      <c r="E99" s="41">
        <f t="shared" si="8"/>
        <v>655423.95</v>
      </c>
      <c r="F99" s="41">
        <f t="shared" si="8"/>
        <v>-107800</v>
      </c>
      <c r="G99" s="41">
        <f t="shared" si="8"/>
        <v>547623.95</v>
      </c>
    </row>
    <row r="100" spans="1:7" s="16" customFormat="1" ht="45">
      <c r="A100" s="119"/>
      <c r="B100" s="42"/>
      <c r="C100" s="40" t="s">
        <v>127</v>
      </c>
      <c r="D100" s="20" t="s">
        <v>139</v>
      </c>
      <c r="E100" s="41">
        <v>655423.95</v>
      </c>
      <c r="F100" s="41">
        <v>-107800</v>
      </c>
      <c r="G100" s="41">
        <f>E100+F100</f>
        <v>547623.95</v>
      </c>
    </row>
    <row r="101" spans="1:7" s="16" customFormat="1" ht="42">
      <c r="A101" s="103" t="s">
        <v>80</v>
      </c>
      <c r="B101" s="78"/>
      <c r="C101" s="78"/>
      <c r="D101" s="49" t="s">
        <v>108</v>
      </c>
      <c r="E101" s="46">
        <f>E102+E105+E110+E112</f>
        <v>1914000</v>
      </c>
      <c r="F101" s="46">
        <f>F102+F105+F110+F112</f>
        <v>403000</v>
      </c>
      <c r="G101" s="46">
        <f>G102+G105+G110+G112</f>
        <v>2317000</v>
      </c>
    </row>
    <row r="102" spans="1:7" s="16" customFormat="1" ht="42">
      <c r="A102" s="136"/>
      <c r="B102" s="78" t="s">
        <v>143</v>
      </c>
      <c r="C102" s="78"/>
      <c r="D102" s="49" t="s">
        <v>146</v>
      </c>
      <c r="E102" s="46">
        <f>E103+E104</f>
        <v>988000</v>
      </c>
      <c r="F102" s="46">
        <f>F103+F104</f>
        <v>110000</v>
      </c>
      <c r="G102" s="46">
        <f>G103+G104</f>
        <v>1098000</v>
      </c>
    </row>
    <row r="103" spans="1:7" s="16" customFormat="1" ht="12.75">
      <c r="A103" s="136"/>
      <c r="B103" s="78"/>
      <c r="C103" s="78" t="s">
        <v>144</v>
      </c>
      <c r="D103" s="29" t="s">
        <v>145</v>
      </c>
      <c r="E103" s="79">
        <v>900000</v>
      </c>
      <c r="F103" s="79">
        <v>108000</v>
      </c>
      <c r="G103" s="79">
        <f>E103+F103</f>
        <v>1008000</v>
      </c>
    </row>
    <row r="104" spans="1:7" s="16" customFormat="1" ht="12.75">
      <c r="A104" s="136"/>
      <c r="B104" s="78"/>
      <c r="C104" s="78" t="s">
        <v>147</v>
      </c>
      <c r="D104" s="29" t="s">
        <v>148</v>
      </c>
      <c r="E104" s="79">
        <v>88000</v>
      </c>
      <c r="F104" s="79">
        <v>2000</v>
      </c>
      <c r="G104" s="79">
        <f>E104+F104</f>
        <v>90000</v>
      </c>
    </row>
    <row r="105" spans="1:7" s="16" customFormat="1" ht="52.5">
      <c r="A105" s="118"/>
      <c r="B105" s="125" t="s">
        <v>81</v>
      </c>
      <c r="C105" s="40"/>
      <c r="D105" s="49" t="s">
        <v>109</v>
      </c>
      <c r="E105" s="46">
        <f>E106+E107+E108+E109</f>
        <v>778000</v>
      </c>
      <c r="F105" s="46">
        <f>F106+F107+F108+F109</f>
        <v>184000</v>
      </c>
      <c r="G105" s="46">
        <f>G106+G107+G108+G109</f>
        <v>962000</v>
      </c>
    </row>
    <row r="106" spans="1:7" s="16" customFormat="1" ht="12.75">
      <c r="A106" s="118"/>
      <c r="B106" s="125"/>
      <c r="C106" s="40" t="s">
        <v>144</v>
      </c>
      <c r="D106" s="20" t="s">
        <v>149</v>
      </c>
      <c r="E106" s="41">
        <v>660000</v>
      </c>
      <c r="F106" s="41">
        <v>150000</v>
      </c>
      <c r="G106" s="41">
        <f>E106+F106</f>
        <v>810000</v>
      </c>
    </row>
    <row r="107" spans="1:7" s="16" customFormat="1" ht="12.75">
      <c r="A107" s="118"/>
      <c r="B107" s="125"/>
      <c r="C107" s="40" t="s">
        <v>147</v>
      </c>
      <c r="D107" s="20" t="s">
        <v>148</v>
      </c>
      <c r="E107" s="41">
        <v>11000</v>
      </c>
      <c r="F107" s="41">
        <v>11000</v>
      </c>
      <c r="G107" s="41">
        <f>E107+F107</f>
        <v>22000</v>
      </c>
    </row>
    <row r="108" spans="1:7" s="16" customFormat="1" ht="12.75">
      <c r="A108" s="118"/>
      <c r="B108" s="125"/>
      <c r="C108" s="40" t="s">
        <v>157</v>
      </c>
      <c r="D108" s="20" t="s">
        <v>158</v>
      </c>
      <c r="E108" s="41">
        <v>105000</v>
      </c>
      <c r="F108" s="41">
        <v>20000</v>
      </c>
      <c r="G108" s="41">
        <f>E108+F108</f>
        <v>125000</v>
      </c>
    </row>
    <row r="109" spans="1:7" s="16" customFormat="1" ht="12.75">
      <c r="A109" s="118"/>
      <c r="B109" s="125"/>
      <c r="C109" s="40" t="s">
        <v>82</v>
      </c>
      <c r="D109" s="20" t="s">
        <v>104</v>
      </c>
      <c r="E109" s="41">
        <v>2000</v>
      </c>
      <c r="F109" s="41">
        <v>3000</v>
      </c>
      <c r="G109" s="41">
        <f>E109+F109</f>
        <v>5000</v>
      </c>
    </row>
    <row r="110" spans="1:7" s="16" customFormat="1" ht="21">
      <c r="A110" s="43"/>
      <c r="B110" s="44" t="s">
        <v>61</v>
      </c>
      <c r="C110" s="45"/>
      <c r="D110" s="49" t="s">
        <v>150</v>
      </c>
      <c r="E110" s="46">
        <f>E111</f>
        <v>135000</v>
      </c>
      <c r="F110" s="46">
        <f>F111</f>
        <v>100000</v>
      </c>
      <c r="G110" s="46">
        <f>G111</f>
        <v>235000</v>
      </c>
    </row>
    <row r="111" spans="1:7" s="16" customFormat="1" ht="12.75">
      <c r="A111" s="43"/>
      <c r="B111" s="42"/>
      <c r="C111" s="40" t="s">
        <v>151</v>
      </c>
      <c r="D111" s="20" t="s">
        <v>152</v>
      </c>
      <c r="E111" s="41">
        <v>135000</v>
      </c>
      <c r="F111" s="41">
        <v>100000</v>
      </c>
      <c r="G111" s="41">
        <f>E111+F111</f>
        <v>235000</v>
      </c>
    </row>
    <row r="112" spans="1:7" s="16" customFormat="1" ht="21">
      <c r="A112" s="43"/>
      <c r="B112" s="44" t="s">
        <v>153</v>
      </c>
      <c r="C112" s="40"/>
      <c r="D112" s="49" t="s">
        <v>154</v>
      </c>
      <c r="E112" s="46">
        <f>E113</f>
        <v>13000</v>
      </c>
      <c r="F112" s="46">
        <f>F113</f>
        <v>9000</v>
      </c>
      <c r="G112" s="46">
        <f>G113</f>
        <v>22000</v>
      </c>
    </row>
    <row r="113" spans="1:7" s="16" customFormat="1" ht="12.75">
      <c r="A113" s="43"/>
      <c r="B113" s="42"/>
      <c r="C113" s="40" t="s">
        <v>155</v>
      </c>
      <c r="D113" s="20" t="s">
        <v>156</v>
      </c>
      <c r="E113" s="41">
        <v>13000</v>
      </c>
      <c r="F113" s="41">
        <v>9000</v>
      </c>
      <c r="G113" s="41">
        <f>E113+F113</f>
        <v>22000</v>
      </c>
    </row>
    <row r="114" spans="1:7" s="16" customFormat="1" ht="12.75">
      <c r="A114" s="122">
        <v>758</v>
      </c>
      <c r="B114" s="42"/>
      <c r="C114" s="40"/>
      <c r="D114" s="19" t="s">
        <v>110</v>
      </c>
      <c r="E114" s="41">
        <f aca="true" t="shared" si="9" ref="E114:G115">E115</f>
        <v>0</v>
      </c>
      <c r="F114" s="41">
        <f t="shared" si="9"/>
        <v>1540</v>
      </c>
      <c r="G114" s="41">
        <f t="shared" si="9"/>
        <v>1540</v>
      </c>
    </row>
    <row r="115" spans="1:7" s="16" customFormat="1" ht="12.75">
      <c r="A115" s="118"/>
      <c r="B115" s="99" t="s">
        <v>83</v>
      </c>
      <c r="C115" s="40"/>
      <c r="D115" s="20" t="s">
        <v>111</v>
      </c>
      <c r="E115" s="41">
        <f t="shared" si="9"/>
        <v>0</v>
      </c>
      <c r="F115" s="41">
        <f t="shared" si="9"/>
        <v>1540</v>
      </c>
      <c r="G115" s="41">
        <f t="shared" si="9"/>
        <v>1540</v>
      </c>
    </row>
    <row r="116" spans="1:7" s="16" customFormat="1" ht="21" customHeight="1">
      <c r="A116" s="119"/>
      <c r="B116" s="100"/>
      <c r="C116" s="40" t="s">
        <v>84</v>
      </c>
      <c r="D116" s="20" t="s">
        <v>105</v>
      </c>
      <c r="E116" s="41"/>
      <c r="F116" s="41">
        <v>1540</v>
      </c>
      <c r="G116" s="41">
        <f>E116+F116</f>
        <v>1540</v>
      </c>
    </row>
    <row r="117" spans="1:7" s="16" customFormat="1" ht="12.75">
      <c r="A117" s="122">
        <v>801</v>
      </c>
      <c r="B117" s="93"/>
      <c r="C117" s="37"/>
      <c r="D117" s="19" t="s">
        <v>86</v>
      </c>
      <c r="E117" s="39">
        <f>E118+E120+E122</f>
        <v>0</v>
      </c>
      <c r="F117" s="39">
        <f>F118+F120+F122</f>
        <v>29187</v>
      </c>
      <c r="G117" s="39">
        <f>G118+G120+G122</f>
        <v>29187</v>
      </c>
    </row>
    <row r="118" spans="1:7" s="16" customFormat="1" ht="12.75">
      <c r="A118" s="118"/>
      <c r="B118" s="99" t="s">
        <v>134</v>
      </c>
      <c r="C118" s="40"/>
      <c r="D118" s="20" t="s">
        <v>92</v>
      </c>
      <c r="E118" s="41">
        <f>E119</f>
        <v>0</v>
      </c>
      <c r="F118" s="41">
        <f>F119</f>
        <v>6624</v>
      </c>
      <c r="G118" s="41">
        <f>G119</f>
        <v>6624</v>
      </c>
    </row>
    <row r="119" spans="1:7" s="16" customFormat="1" ht="21" customHeight="1">
      <c r="A119" s="118"/>
      <c r="B119" s="100"/>
      <c r="C119" s="40" t="s">
        <v>84</v>
      </c>
      <c r="D119" s="20" t="s">
        <v>105</v>
      </c>
      <c r="E119" s="41"/>
      <c r="F119" s="41">
        <v>6624</v>
      </c>
      <c r="G119" s="41">
        <f>E119+F119</f>
        <v>6624</v>
      </c>
    </row>
    <row r="120" spans="1:7" s="16" customFormat="1" ht="12.75">
      <c r="A120" s="118"/>
      <c r="B120" s="99" t="s">
        <v>135</v>
      </c>
      <c r="C120" s="40"/>
      <c r="D120" s="20" t="s">
        <v>93</v>
      </c>
      <c r="E120" s="41">
        <f>E121</f>
        <v>0</v>
      </c>
      <c r="F120" s="41">
        <f>F121</f>
        <v>20700</v>
      </c>
      <c r="G120" s="41">
        <f>G121</f>
        <v>20700</v>
      </c>
    </row>
    <row r="121" spans="1:7" s="16" customFormat="1" ht="21" customHeight="1">
      <c r="A121" s="118"/>
      <c r="B121" s="100"/>
      <c r="C121" s="40" t="s">
        <v>84</v>
      </c>
      <c r="D121" s="20" t="s">
        <v>105</v>
      </c>
      <c r="E121" s="41"/>
      <c r="F121" s="41">
        <v>20700</v>
      </c>
      <c r="G121" s="41">
        <f>E121+F121</f>
        <v>20700</v>
      </c>
    </row>
    <row r="122" spans="1:7" s="16" customFormat="1" ht="12.75">
      <c r="A122" s="118"/>
      <c r="B122" s="99" t="s">
        <v>136</v>
      </c>
      <c r="C122" s="40"/>
      <c r="D122" s="20" t="s">
        <v>137</v>
      </c>
      <c r="E122" s="41">
        <f>E123</f>
        <v>0</v>
      </c>
      <c r="F122" s="41">
        <f>F123</f>
        <v>1863</v>
      </c>
      <c r="G122" s="41">
        <f>G123</f>
        <v>1863</v>
      </c>
    </row>
    <row r="123" spans="1:7" s="16" customFormat="1" ht="21" customHeight="1">
      <c r="A123" s="119"/>
      <c r="B123" s="100"/>
      <c r="C123" s="40" t="s">
        <v>84</v>
      </c>
      <c r="D123" s="20" t="s">
        <v>105</v>
      </c>
      <c r="E123" s="41"/>
      <c r="F123" s="41">
        <v>1863</v>
      </c>
      <c r="G123" s="41">
        <f>E123+F123</f>
        <v>1863</v>
      </c>
    </row>
    <row r="124" spans="1:7" s="16" customFormat="1" ht="12.75">
      <c r="A124" s="122">
        <v>852</v>
      </c>
      <c r="B124" s="42"/>
      <c r="C124" s="40"/>
      <c r="D124" s="19" t="s">
        <v>63</v>
      </c>
      <c r="E124" s="41">
        <f aca="true" t="shared" si="10" ref="E124:G125">E125</f>
        <v>104785</v>
      </c>
      <c r="F124" s="41">
        <f t="shared" si="10"/>
        <v>106184</v>
      </c>
      <c r="G124" s="41">
        <f t="shared" si="10"/>
        <v>210969</v>
      </c>
    </row>
    <row r="125" spans="1:7" s="16" customFormat="1" ht="12.75">
      <c r="A125" s="118"/>
      <c r="B125" s="99" t="s">
        <v>85</v>
      </c>
      <c r="C125" s="40"/>
      <c r="D125" s="20" t="s">
        <v>48</v>
      </c>
      <c r="E125" s="41">
        <f t="shared" si="10"/>
        <v>104785</v>
      </c>
      <c r="F125" s="41">
        <f t="shared" si="10"/>
        <v>106184</v>
      </c>
      <c r="G125" s="41">
        <f t="shared" si="10"/>
        <v>210969</v>
      </c>
    </row>
    <row r="126" spans="1:7" s="16" customFormat="1" ht="22.5">
      <c r="A126" s="119"/>
      <c r="B126" s="100"/>
      <c r="C126" s="40" t="s">
        <v>84</v>
      </c>
      <c r="D126" s="20" t="s">
        <v>105</v>
      </c>
      <c r="E126" s="41">
        <v>104785</v>
      </c>
      <c r="F126" s="41">
        <v>106184</v>
      </c>
      <c r="G126" s="41">
        <f>E126+F126</f>
        <v>210969</v>
      </c>
    </row>
    <row r="127" spans="1:7" s="16" customFormat="1" ht="21" customHeight="1">
      <c r="A127" s="81"/>
      <c r="B127" s="42"/>
      <c r="C127" s="40"/>
      <c r="D127" s="20"/>
      <c r="E127" s="41"/>
      <c r="F127" s="41"/>
      <c r="G127" s="41"/>
    </row>
    <row r="128" spans="1:7" s="16" customFormat="1" ht="12.75">
      <c r="A128" s="117" t="s">
        <v>21</v>
      </c>
      <c r="B128" s="117"/>
      <c r="C128" s="117"/>
      <c r="D128" s="117"/>
      <c r="E128" s="41">
        <f>E86+E90+E95+E101+E114+E124+E98+E117</f>
        <v>3027008.95</v>
      </c>
      <c r="F128" s="41">
        <f>F86+F90+F95+F101+F114+F124+F98+F117</f>
        <v>572611</v>
      </c>
      <c r="G128" s="41">
        <f>G86+G90+G95+G101+G114+G124+G98+G117</f>
        <v>3599619.95</v>
      </c>
    </row>
    <row r="129" spans="1:7" s="16" customFormat="1" ht="12.75">
      <c r="A129" s="51"/>
      <c r="B129" s="51"/>
      <c r="C129" s="51"/>
      <c r="D129" s="30" t="s">
        <v>22</v>
      </c>
      <c r="E129" s="41">
        <f>E130+E131</f>
        <v>3027008.95</v>
      </c>
      <c r="F129" s="41">
        <f>F130+F131</f>
        <v>572611</v>
      </c>
      <c r="G129" s="41">
        <f>G130+G131</f>
        <v>3599619.95</v>
      </c>
    </row>
    <row r="130" spans="1:7" s="16" customFormat="1" ht="12.75">
      <c r="A130" s="51"/>
      <c r="B130" s="51"/>
      <c r="C130" s="51"/>
      <c r="D130" s="30" t="s">
        <v>23</v>
      </c>
      <c r="E130" s="41">
        <f>E89+E92+E94+E95+E101+E114+E124+E117</f>
        <v>2151585</v>
      </c>
      <c r="F130" s="41">
        <f>F89+F92+F94+F95+F101+F114+F124+F117</f>
        <v>580411</v>
      </c>
      <c r="G130" s="41">
        <f>G89+G92+G94+G95+G101+G114+G124+G117</f>
        <v>2731996</v>
      </c>
    </row>
    <row r="131" spans="1:7" s="16" customFormat="1" ht="12.75">
      <c r="A131" s="51"/>
      <c r="B131" s="51"/>
      <c r="C131" s="51"/>
      <c r="D131" s="30" t="s">
        <v>24</v>
      </c>
      <c r="E131" s="41">
        <f>E100+E88+E93</f>
        <v>875423.95</v>
      </c>
      <c r="F131" s="41">
        <f>F100+F88+F93</f>
        <v>-7800</v>
      </c>
      <c r="G131" s="41">
        <f>G100+G88+G93</f>
        <v>867623.95</v>
      </c>
    </row>
    <row r="132" spans="1:7" s="16" customFormat="1" ht="12.75">
      <c r="A132" s="51"/>
      <c r="B132" s="51"/>
      <c r="C132" s="51"/>
      <c r="D132" s="15" t="s">
        <v>25</v>
      </c>
      <c r="E132" s="47">
        <f>E130+E131</f>
        <v>3027008.95</v>
      </c>
      <c r="F132" s="47">
        <f>F130+F131</f>
        <v>572611</v>
      </c>
      <c r="G132" s="47">
        <f>G130+G131</f>
        <v>3599619.95</v>
      </c>
    </row>
    <row r="133" spans="1:7" s="16" customFormat="1" ht="12" customHeight="1">
      <c r="A133" s="51"/>
      <c r="B133" s="51"/>
      <c r="C133" s="51"/>
      <c r="D133" s="30"/>
      <c r="E133" s="47"/>
      <c r="F133" s="47"/>
      <c r="G133" s="47"/>
    </row>
    <row r="134" spans="1:7" s="16" customFormat="1" ht="12.75">
      <c r="A134" s="51"/>
      <c r="B134" s="51"/>
      <c r="C134" s="51"/>
      <c r="D134" s="30" t="s">
        <v>26</v>
      </c>
      <c r="E134" s="41">
        <f>E135+E136</f>
        <v>25385808.9</v>
      </c>
      <c r="F134" s="41">
        <f>F135+F136</f>
        <v>572611</v>
      </c>
      <c r="G134" s="41">
        <f>G135+G136</f>
        <v>25958419.9</v>
      </c>
    </row>
    <row r="135" spans="1:7" s="16" customFormat="1" ht="12.75">
      <c r="A135" s="51"/>
      <c r="B135" s="51"/>
      <c r="C135" s="51"/>
      <c r="D135" s="29" t="s">
        <v>27</v>
      </c>
      <c r="E135" s="41">
        <v>22720642.91</v>
      </c>
      <c r="F135" s="41">
        <f>F130</f>
        <v>580411</v>
      </c>
      <c r="G135" s="41">
        <f>E135+F135</f>
        <v>23301053.91</v>
      </c>
    </row>
    <row r="136" spans="1:7" s="16" customFormat="1" ht="12.75">
      <c r="A136" s="51"/>
      <c r="B136" s="51"/>
      <c r="C136" s="51"/>
      <c r="D136" s="29" t="s">
        <v>28</v>
      </c>
      <c r="E136" s="41">
        <v>2665165.99</v>
      </c>
      <c r="F136" s="41">
        <f>F131</f>
        <v>-7800</v>
      </c>
      <c r="G136" s="41">
        <f>E136+F136</f>
        <v>2657365.99</v>
      </c>
    </row>
    <row r="137" spans="1:7" s="16" customFormat="1" ht="12.75">
      <c r="A137" s="51"/>
      <c r="B137" s="51"/>
      <c r="C137" s="51"/>
      <c r="D137" s="29"/>
      <c r="E137" s="41"/>
      <c r="F137" s="41"/>
      <c r="G137" s="41"/>
    </row>
    <row r="138" spans="1:7" s="16" customFormat="1" ht="12.75">
      <c r="A138" s="51"/>
      <c r="B138" s="51"/>
      <c r="C138" s="51"/>
      <c r="D138" s="29" t="s">
        <v>29</v>
      </c>
      <c r="E138" s="41">
        <f>E135</f>
        <v>22720642.91</v>
      </c>
      <c r="F138" s="41">
        <f>F135</f>
        <v>580411</v>
      </c>
      <c r="G138" s="41">
        <f>G135</f>
        <v>23301053.91</v>
      </c>
    </row>
    <row r="139" spans="1:7" s="16" customFormat="1" ht="12.75">
      <c r="A139" s="51"/>
      <c r="B139" s="51"/>
      <c r="C139" s="51"/>
      <c r="D139" s="4" t="s">
        <v>30</v>
      </c>
      <c r="E139" s="41">
        <f>E80</f>
        <v>22498369.52</v>
      </c>
      <c r="F139" s="41">
        <f>F80</f>
        <v>299344</v>
      </c>
      <c r="G139" s="41">
        <f>G80</f>
        <v>22797713.52</v>
      </c>
    </row>
    <row r="140" spans="1:7" s="16" customFormat="1" ht="12.75">
      <c r="A140" s="51"/>
      <c r="B140" s="51"/>
      <c r="C140" s="51"/>
      <c r="D140" s="4" t="s">
        <v>31</v>
      </c>
      <c r="E140" s="41">
        <f>E138-E139</f>
        <v>222273.3900000006</v>
      </c>
      <c r="F140" s="41">
        <f>F138-F139</f>
        <v>281067</v>
      </c>
      <c r="G140" s="41">
        <f>G138-G139</f>
        <v>503340.3900000006</v>
      </c>
    </row>
    <row r="141" spans="1:7" s="16" customFormat="1" ht="12.75" customHeight="1">
      <c r="A141" s="51"/>
      <c r="B141" s="51"/>
      <c r="C141" s="51"/>
      <c r="D141" s="30"/>
      <c r="E141" s="41"/>
      <c r="F141" s="41"/>
      <c r="G141" s="48"/>
    </row>
    <row r="142" spans="1:7" s="16" customFormat="1" ht="12.75">
      <c r="A142" s="51"/>
      <c r="B142" s="51"/>
      <c r="C142" s="51"/>
      <c r="D142" s="29" t="s">
        <v>32</v>
      </c>
      <c r="E142" s="41">
        <f>E136</f>
        <v>2665165.99</v>
      </c>
      <c r="F142" s="41">
        <f>F136</f>
        <v>-7800</v>
      </c>
      <c r="G142" s="41">
        <f>G136</f>
        <v>2657365.99</v>
      </c>
    </row>
    <row r="143" spans="1:7" s="16" customFormat="1" ht="12.75">
      <c r="A143" s="51"/>
      <c r="B143" s="51"/>
      <c r="C143" s="51"/>
      <c r="D143" s="29" t="s">
        <v>33</v>
      </c>
      <c r="E143" s="41">
        <f>E81</f>
        <v>5939931.04</v>
      </c>
      <c r="F143" s="41">
        <f>F81</f>
        <v>-203974.1</v>
      </c>
      <c r="G143" s="41">
        <f>G81</f>
        <v>5735956.94</v>
      </c>
    </row>
    <row r="144" spans="1:7" s="16" customFormat="1" ht="12.75">
      <c r="A144" s="51"/>
      <c r="B144" s="51"/>
      <c r="C144" s="51"/>
      <c r="D144" s="29" t="s">
        <v>34</v>
      </c>
      <c r="E144" s="41">
        <f>E142-E143</f>
        <v>-3274765.05</v>
      </c>
      <c r="F144" s="41">
        <f>F142-F143</f>
        <v>196174.1</v>
      </c>
      <c r="G144" s="41">
        <f>G142-G143</f>
        <v>-3078590.95</v>
      </c>
    </row>
    <row r="145" spans="1:7" s="16" customFormat="1" ht="12.75">
      <c r="A145" s="51"/>
      <c r="B145" s="51"/>
      <c r="C145" s="51"/>
      <c r="D145" s="29" t="s">
        <v>35</v>
      </c>
      <c r="E145" s="41"/>
      <c r="F145" s="41"/>
      <c r="G145" s="41"/>
    </row>
    <row r="146" spans="1:7" s="16" customFormat="1" ht="12.75">
      <c r="A146" s="51"/>
      <c r="B146" s="51"/>
      <c r="C146" s="51"/>
      <c r="D146" s="29" t="s">
        <v>36</v>
      </c>
      <c r="E146" s="41">
        <f>E134</f>
        <v>25385808.9</v>
      </c>
      <c r="F146" s="41">
        <f>F134</f>
        <v>572611</v>
      </c>
      <c r="G146" s="41">
        <f>G134</f>
        <v>25958419.9</v>
      </c>
    </row>
    <row r="147" spans="1:7" s="16" customFormat="1" ht="12.75">
      <c r="A147" s="50"/>
      <c r="B147" s="51"/>
      <c r="C147" s="51"/>
      <c r="D147" s="4" t="s">
        <v>37</v>
      </c>
      <c r="E147" s="23">
        <f>E79</f>
        <v>28438300.56</v>
      </c>
      <c r="F147" s="23">
        <f>F79</f>
        <v>95369.9</v>
      </c>
      <c r="G147" s="23">
        <f>G79</f>
        <v>28533670.46</v>
      </c>
    </row>
    <row r="148" spans="1:7" s="16" customFormat="1" ht="12.75">
      <c r="A148" s="52"/>
      <c r="B148" s="51"/>
      <c r="C148" s="51"/>
      <c r="D148" s="8" t="s">
        <v>38</v>
      </c>
      <c r="E148" s="23">
        <f>E146-E147</f>
        <v>-3052491.66</v>
      </c>
      <c r="F148" s="23">
        <f>F146-F147</f>
        <v>477241.1</v>
      </c>
      <c r="G148" s="23">
        <f>G146-G147</f>
        <v>-2575250.5600000024</v>
      </c>
    </row>
    <row r="149" spans="1:7" ht="12.75">
      <c r="A149" s="7"/>
      <c r="B149" s="5"/>
      <c r="C149" s="5"/>
      <c r="D149" s="8"/>
      <c r="E149" s="6"/>
      <c r="F149" s="6"/>
      <c r="G149" s="6"/>
    </row>
    <row r="150" spans="1:7" ht="12.75">
      <c r="A150" s="7"/>
      <c r="B150" s="5"/>
      <c r="C150" s="5"/>
      <c r="D150" s="8"/>
      <c r="E150" s="6"/>
      <c r="F150" s="6"/>
      <c r="G150" s="6"/>
    </row>
    <row r="151" spans="1:7" ht="12.75">
      <c r="A151" s="7"/>
      <c r="B151" s="5"/>
      <c r="C151" s="5"/>
      <c r="D151" s="8"/>
      <c r="E151" s="6"/>
      <c r="F151" s="6"/>
      <c r="G151" s="3"/>
    </row>
  </sheetData>
  <sheetProtection/>
  <mergeCells count="41">
    <mergeCell ref="A114:A116"/>
    <mergeCell ref="A54:A56"/>
    <mergeCell ref="B118:B119"/>
    <mergeCell ref="B120:B121"/>
    <mergeCell ref="B122:B123"/>
    <mergeCell ref="A9:A13"/>
    <mergeCell ref="B10:B13"/>
    <mergeCell ref="A57:A62"/>
    <mergeCell ref="A63:A71"/>
    <mergeCell ref="B69:B71"/>
    <mergeCell ref="A101:A109"/>
    <mergeCell ref="A98:A100"/>
    <mergeCell ref="A124:A126"/>
    <mergeCell ref="A2:A4"/>
    <mergeCell ref="A117:A123"/>
    <mergeCell ref="B105:B109"/>
    <mergeCell ref="B52:B53"/>
    <mergeCell ref="B58:B62"/>
    <mergeCell ref="A23:A26"/>
    <mergeCell ref="A51:A53"/>
    <mergeCell ref="A27:A50"/>
    <mergeCell ref="B28:B41"/>
    <mergeCell ref="A128:D128"/>
    <mergeCell ref="A86:A89"/>
    <mergeCell ref="B87:B89"/>
    <mergeCell ref="A90:A94"/>
    <mergeCell ref="B91:B94"/>
    <mergeCell ref="A95:A97"/>
    <mergeCell ref="B96:B97"/>
    <mergeCell ref="B115:B116"/>
    <mergeCell ref="B125:B126"/>
    <mergeCell ref="B55:B56"/>
    <mergeCell ref="B46:B47"/>
    <mergeCell ref="B48:B50"/>
    <mergeCell ref="A5:A8"/>
    <mergeCell ref="B42:B43"/>
    <mergeCell ref="B44:B45"/>
    <mergeCell ref="A14:A19"/>
    <mergeCell ref="B17:B19"/>
    <mergeCell ref="B24:B26"/>
    <mergeCell ref="B15:B16"/>
  </mergeCells>
  <printOptions/>
  <pageMargins left="0.35" right="0.23" top="1" bottom="1" header="0.5" footer="0.5"/>
  <pageSetup horizontalDpi="600" verticalDpi="600" orientation="portrait" paperSize="9" r:id="rId1"/>
  <headerFooter alignWithMargins="0">
    <oddHeader>&amp;CZał. Nr 2b   uzupełnienia do Uchwały Rady Miejskiej w Jezioranach Nr XXVI/227/2013  z dnia 25.09.2013r.  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2013-10-07T17:51:58Z</cp:lastPrinted>
  <dcterms:created xsi:type="dcterms:W3CDTF">1997-02-26T13:46:56Z</dcterms:created>
  <dcterms:modified xsi:type="dcterms:W3CDTF">2013-12-16T17:52:40Z</dcterms:modified>
  <cp:category/>
  <cp:version/>
  <cp:contentType/>
  <cp:contentStatus/>
</cp:coreProperties>
</file>