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</sheets>
  <definedNames/>
  <calcPr fullCalcOnLoad="1"/>
</workbook>
</file>

<file path=xl/sharedStrings.xml><?xml version="1.0" encoding="utf-8"?>
<sst xmlns="http://schemas.openxmlformats.org/spreadsheetml/2006/main" count="157" uniqueCount="106">
  <si>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</si>
  <si>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</si>
  <si>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</si>
  <si>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</si>
  <si>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</si>
  <si>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</si>
  <si>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</si>
  <si>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>Gospodarka gruntami i nieruchomościami</t>
  </si>
  <si>
    <t>Ochotnicze straże pożarne</t>
  </si>
  <si>
    <t>Gospodarka ściekowa i ochrona wód</t>
  </si>
  <si>
    <t xml:space="preserve">Wydatki inwestycyjne jednostek i zakładów budżetowych </t>
  </si>
  <si>
    <t xml:space="preserve">Wydatki inwestycyjne jednostek budżetowych 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</si>
  <si>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</si>
  <si>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</si>
  <si>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</si>
  <si>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</si>
  <si>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</si>
  <si>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</si>
  <si>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</si>
  <si>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</si>
  <si>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Domy i ośrodki kultury, świetlice i kluby</t>
  </si>
  <si>
    <t xml:space="preserve">OŚWIATA I WYCHOWANIE </t>
  </si>
  <si>
    <t>Szkoły podstawowe</t>
  </si>
  <si>
    <t xml:space="preserve">Wydatki inwestycyjne jednostek i zakładów  budżetowych </t>
  </si>
  <si>
    <t>Zakupy inwestycyjne jednostek i zakladów budzetowych</t>
  </si>
  <si>
    <t>Plan po zmianach</t>
  </si>
  <si>
    <t>Nazwa zadania inwestycyjnego</t>
  </si>
  <si>
    <t>Dotacje celowe z budżetu na finansowanie lub dofinansowanie kosztów realizacji inwestycji i zakupów inwestycyjnych innych jednostek sektora finansów publicznych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</si>
  <si>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</si>
  <si>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</si>
  <si>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</si>
  <si>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</si>
  <si>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</si>
  <si>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</si>
  <si>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</si>
  <si>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</si>
  <si>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</si>
  <si>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</si>
  <si>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>Modernizacja lokalu przy ul. Pieniężnego</t>
  </si>
  <si>
    <t>Budowa kanalizacji sanitarnej i oczyszczalni ścieków we Franknowie</t>
  </si>
  <si>
    <t>Budowa kanalizacji sanitarnej i oczyszczalni ścieków w Radostowie</t>
  </si>
  <si>
    <t xml:space="preserve">Wykup nieruchomości </t>
  </si>
  <si>
    <t>Gospodarka odpadami</t>
  </si>
  <si>
    <t>Wydatki na zakup i objęcie akcji,wniesienie wkładów do spółek prawa handlowego</t>
  </si>
  <si>
    <t>Razem  wydatki MAJĄTKOWE</t>
  </si>
  <si>
    <t>Gimnazja</t>
  </si>
  <si>
    <t>Obiekty sportowe</t>
  </si>
  <si>
    <t>Pozostała działalnosć</t>
  </si>
  <si>
    <t>Budowa obwodnicy Jezioran</t>
  </si>
  <si>
    <t>Budowa i wyposażenie boiska w Potrytach</t>
  </si>
  <si>
    <t>Budowa i wyposazenie boiska w Radostowie</t>
  </si>
  <si>
    <t>Szkoły zawodowe</t>
  </si>
  <si>
    <t>Rozbudowa i wyposażenie w sprzęt i pomoce dydaktyczne i naukowe</t>
  </si>
  <si>
    <t>Wydatki za zakupy inwestycyjne</t>
  </si>
  <si>
    <t>Przebudowa drogi gminnej Polkajmy Bartniki</t>
  </si>
  <si>
    <t>Budowa sieci kanalizacji sanitarnej grawitacyjnej i tłocznej wraz z przepompownia i studnią rozprężną odcinek Wójtówko przepompownia scieków Kalis zbiornik bezodpływowy w tym ANR 402.800</t>
  </si>
  <si>
    <t>Budowa i wyposażenie boiska w Wójtówku</t>
  </si>
  <si>
    <t>Zasilenie i oprzyrządowanie pompowni ścieków w Wójtówce</t>
  </si>
  <si>
    <t>Budowa systemu teleinformatycznego E-PRZEDSIĘBIORCA</t>
  </si>
  <si>
    <t xml:space="preserve">źródło pokrycia: środki własne </t>
  </si>
  <si>
    <t>Ogółem,w tym :</t>
  </si>
  <si>
    <t>Wykonanie 2012</t>
  </si>
  <si>
    <t>Budowa sieci wodociagowej z przyłaczami w Studziance- zwarta zabudowa I etap</t>
  </si>
  <si>
    <t>Zakup 2 pomp głębionowych i 1 odżelaziacza</t>
  </si>
  <si>
    <t>Budowa "Moje boisko ORLIK"</t>
  </si>
  <si>
    <t>Drogi publiczne powiatowe</t>
  </si>
  <si>
    <t>Dotacje celowe przekazane dla powiatu na inwestycje i zakupy inwestycyjne realizowane na podstawie porozumień (umów) między jst</t>
  </si>
  <si>
    <t xml:space="preserve">Modernizacje stacji uzdatniania wody Franknowo, Radostowo,Wójtówko, Jeziorany </t>
  </si>
  <si>
    <t>wykup  sieci wodociagowej Derc K.</t>
  </si>
  <si>
    <t xml:space="preserve">przebudowa placu i ciągów komunikacyjnych w Zerbuniu </t>
  </si>
  <si>
    <t>Zmiana sposobu użytkowania byłego przedszkola przy ul. Kajki 27 na mieszkania DOKUMENTACJA</t>
  </si>
  <si>
    <t xml:space="preserve">Przebudowa chodników przy Szkole Podstawowej w Jezioranach </t>
  </si>
  <si>
    <t xml:space="preserve">Zakupy inwestycyjne jednostek budżetowych </t>
  </si>
  <si>
    <t xml:space="preserve">pomoce  -Program "Liceum tuż przed nami" </t>
  </si>
  <si>
    <t xml:space="preserve">Zakupy inwestycyjne jednostek budzetowych </t>
  </si>
  <si>
    <t>Zakupy inwestycyjne -Program "Sukces zależy tylko od ciebie "</t>
  </si>
  <si>
    <t xml:space="preserve">Skarpy przy hali gimnastycznej </t>
  </si>
  <si>
    <t>Wzrost potencjału turystycznego miejscowosci Jeziorany poprzez renowację zabytkowej fosy</t>
  </si>
  <si>
    <t>Dobudowa dachu i przełożenie całego pokrycia dachowego w świetlicy Radostowo</t>
  </si>
  <si>
    <t>wydatki niewykonane minus zobowiazania niewymagalne  (7-8 -11)</t>
  </si>
  <si>
    <t>Plan z Uchwały Rady 2013</t>
  </si>
  <si>
    <t>Wykonanie 2013</t>
  </si>
  <si>
    <t>Przebudowa chodników w ciągu drogi wojewódzkiej nr 593 ul. Kopernika, I-go Maja porozumienie z ZDW</t>
  </si>
  <si>
    <t>Przebudowa placu przy Kinie w ramach programu UE</t>
  </si>
  <si>
    <t>Karosacja samochodu GCBA Jelcz OSP J-ny</t>
  </si>
  <si>
    <t>Budowa kanalizacji sanitarnej Kalis Lekity</t>
  </si>
  <si>
    <t>Budowa studni głębinowych w gospodarstwach kolonijnych-program pilotażowy</t>
  </si>
  <si>
    <t>Sieć wodociagowa w Żardenikach do p.Sz</t>
  </si>
  <si>
    <t>Przebudowa ulicy Ogrodowej w Jezioranach</t>
  </si>
  <si>
    <t xml:space="preserve">Przebudowa ulicy Sienkiewicza w Jezioranach </t>
  </si>
  <si>
    <t>Zamontowanie na klatce schodowej czujki i nawiewu</t>
  </si>
  <si>
    <t>Dodatkowe roboty  budowlane ( strych ...) poza kosztorysem</t>
  </si>
  <si>
    <t>zakup pompy do oczyszczalni ścieków w Jezioranach</t>
  </si>
  <si>
    <t>Budowa punktu selektywnej zbiórki odpadów komunalnych</t>
  </si>
  <si>
    <t xml:space="preserve">Wydatki na zakupy inwestycyjne </t>
  </si>
  <si>
    <t>Wykwalifikowana kadra nauczycielska Sp R-wo, SP F-wo</t>
  </si>
  <si>
    <t>Równy start w gminie Jeziorany</t>
  </si>
  <si>
    <t>Przedszkola</t>
  </si>
  <si>
    <t>zakupy inwestycyjne</t>
  </si>
  <si>
    <t>Zakupy inwestycyjne -Program "Wykwalifikowani uczniowie "</t>
  </si>
  <si>
    <t>Zakup szczotki do trawy na boisku ORLIK</t>
  </si>
  <si>
    <t>SP Radostowo i SP Franknowo</t>
  </si>
  <si>
    <t>źródło pokrycia:  dotacje i inne środki</t>
  </si>
  <si>
    <t>% wskaź nik 2013r. 8:7</t>
  </si>
  <si>
    <t xml:space="preserve">Zobowiąza   nia niewyma galne </t>
  </si>
  <si>
    <t>% wskaź   nik      8:5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</si>
</sst>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164" fontId="0" fillId="0" borderId="0" xfId="0" applyNumberFormat="1" applyFont="1" applyAlignment="1">
      <alignment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 wrapText="1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9" fillId="0" borderId="13" xfId="0" applyNumberFormat="1" applyFont="1" applyBorder="1" applyAlignment="1">
      <alignment vertical="top" wrapText="1"/>
    </xf>
    <xf numFmtId="4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3" fontId="9" fillId="0" borderId="13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top"/>
    </xf>
    <xf numFmtId="3" fontId="8" fillId="0" borderId="0" xfId="0" applyNumberFormat="1" applyFont="1" applyAlignment="1">
      <alignment vertical="top" wrapText="1"/>
    </xf>
    <xf numFmtId="3" fontId="8" fillId="0" borderId="14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 vertical="top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Alignment="1">
      <alignment wrapText="1"/>
    </xf>
    <xf numFmtId="4" fontId="8" fillId="0" borderId="13" xfId="0" applyNumberFormat="1" applyFont="1" applyFill="1" applyBorder="1" applyAlignment="1">
      <alignment vertical="top"/>
    </xf>
    <xf numFmtId="0" fontId="11" fillId="0" borderId="15" xfId="0" applyFont="1" applyBorder="1" applyAlignment="1">
      <alignment vertical="top"/>
    </xf>
    <xf numFmtId="4" fontId="9" fillId="0" borderId="14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9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vertical="top"/>
    </xf>
    <xf numFmtId="0" fontId="10" fillId="0" borderId="12" xfId="0" applyFont="1" applyBorder="1" applyAlignment="1">
      <alignment vertical="top"/>
    </xf>
    <xf numFmtId="0" fontId="8" fillId="0" borderId="12" xfId="52" applyFont="1" applyBorder="1" applyAlignment="1">
      <alignment horizontal="left" vertical="top" wrapText="1"/>
      <protection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9" fillId="0" borderId="12" xfId="0" applyNumberFormat="1" applyFont="1" applyBorder="1" applyAlignment="1">
      <alignment vertical="top" wrapText="1"/>
    </xf>
    <xf numFmtId="0" fontId="9" fillId="0" borderId="15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vertical="top"/>
    </xf>
    <xf numFmtId="49" fontId="9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" fontId="9" fillId="0" borderId="13" xfId="0" applyNumberFormat="1" applyFont="1" applyFill="1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52" applyFont="1" applyBorder="1" applyAlignment="1">
      <alignment horizontal="left" vertical="top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14" fillId="0" borderId="12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top"/>
    </xf>
    <xf numFmtId="3" fontId="13" fillId="0" borderId="13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10" fillId="0" borderId="15" xfId="0" applyFont="1" applyBorder="1" applyAlignment="1">
      <alignment vertical="top"/>
    </xf>
    <xf numFmtId="0" fontId="8" fillId="0" borderId="16" xfId="0" applyNumberFormat="1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4" fillId="0" borderId="12" xfId="52" applyFont="1" applyBorder="1" applyAlignment="1">
      <alignment vertical="top" wrapText="1"/>
      <protection/>
    </xf>
    <xf numFmtId="0" fontId="9" fillId="0" borderId="12" xfId="52" applyFont="1" applyBorder="1" applyAlignment="1">
      <alignment horizontal="left" vertical="top" wrapText="1"/>
      <protection/>
    </xf>
    <xf numFmtId="164" fontId="8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left" vertical="top"/>
    </xf>
    <xf numFmtId="4" fontId="9" fillId="0" borderId="12" xfId="0" applyNumberFormat="1" applyFont="1" applyBorder="1" applyAlignment="1">
      <alignment horizontal="left" vertical="top"/>
    </xf>
    <xf numFmtId="4" fontId="10" fillId="0" borderId="12" xfId="0" applyNumberFormat="1" applyFont="1" applyFill="1" applyBorder="1" applyAlignment="1">
      <alignment horizontal="left" vertical="top"/>
    </xf>
    <xf numFmtId="4" fontId="11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4" fontId="9" fillId="0" borderId="14" xfId="0" applyNumberFormat="1" applyFont="1" applyBorder="1" applyAlignment="1">
      <alignment horizontal="left" vertical="top"/>
    </xf>
    <xf numFmtId="4" fontId="11" fillId="0" borderId="12" xfId="0" applyNumberFormat="1" applyFont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4" fontId="9" fillId="0" borderId="12" xfId="0" applyNumberFormat="1" applyFont="1" applyBorder="1" applyAlignment="1">
      <alignment horizontal="left" vertical="center"/>
    </xf>
    <xf numFmtId="4" fontId="8" fillId="0" borderId="14" xfId="0" applyNumberFormat="1" applyFont="1" applyBorder="1" applyAlignment="1">
      <alignment horizontal="left" vertical="top"/>
    </xf>
    <xf numFmtId="165" fontId="8" fillId="0" borderId="12" xfId="0" applyNumberFormat="1" applyFont="1" applyBorder="1" applyAlignment="1">
      <alignment horizontal="left" vertical="top"/>
    </xf>
    <xf numFmtId="1" fontId="8" fillId="0" borderId="12" xfId="0" applyNumberFormat="1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>
      <alignment horizontal="center" vertical="top"/>
    </xf>
    <xf numFmtId="0" fontId="8" fillId="0" borderId="17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10" fillId="0" borderId="16" xfId="0" applyFont="1" applyBorder="1" applyAlignment="1">
      <alignment vertical="top"/>
    </xf>
    <xf numFmtId="0" fontId="9" fillId="0" borderId="15" xfId="0" applyNumberFormat="1" applyFont="1" applyFill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9" fillId="0" borderId="16" xfId="0" applyNumberFormat="1" applyFont="1" applyBorder="1" applyAlignment="1">
      <alignment vertical="top"/>
    </xf>
    <xf numFmtId="49" fontId="9" fillId="0" borderId="14" xfId="0" applyNumberFormat="1" applyFont="1" applyFill="1" applyBorder="1" applyAlignment="1">
      <alignment horizontal="right" vertical="top"/>
    </xf>
    <xf numFmtId="0" fontId="0" fillId="0" borderId="16" xfId="0" applyBorder="1" applyAlignment="1">
      <alignment vertical="top"/>
    </xf>
    <xf numFmtId="0" fontId="9" fillId="0" borderId="14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9" fillId="0" borderId="16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/>
    </xf>
    <xf numFmtId="49" fontId="9" fillId="0" borderId="16" xfId="0" applyNumberFormat="1" applyFon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8" fillId="0" borderId="23" xfId="0" applyNumberFormat="1" applyFont="1" applyBorder="1" applyAlignment="1">
      <alignment horizontal="center" vertical="top"/>
    </xf>
    <xf numFmtId="4" fontId="8" fillId="0" borderId="24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8" fillId="0" borderId="14" xfId="0" applyNumberFormat="1" applyFont="1" applyBorder="1" applyAlignment="1">
      <alignment vertical="top"/>
    </xf>
    <xf numFmtId="0" fontId="8" fillId="0" borderId="16" xfId="0" applyNumberFormat="1" applyFont="1" applyBorder="1" applyAlignment="1">
      <alignment vertical="top"/>
    </xf>
    <xf numFmtId="0" fontId="8" fillId="0" borderId="15" xfId="0" applyNumberFormat="1" applyFont="1" applyBorder="1" applyAlignment="1">
      <alignment vertical="top"/>
    </xf>
    <xf numFmtId="0" fontId="9" fillId="0" borderId="15" xfId="0" applyNumberFormat="1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11" fillId="0" borderId="16" xfId="0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9" fillId="0" borderId="16" xfId="0" applyNumberFormat="1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15" xfId="0" applyFont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PageLayoutView="0" workbookViewId="0" topLeftCell="C136">
      <selection activeCell="F2" sqref="F2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6.125" style="0" customWidth="1"/>
    <col min="4" max="4" width="25.00390625" style="0" customWidth="1"/>
    <col min="5" max="5" width="11.00390625" style="11" customWidth="1"/>
    <col min="6" max="6" width="10.75390625" style="0" customWidth="1"/>
    <col min="7" max="7" width="11.00390625" style="0" customWidth="1"/>
    <col min="8" max="8" width="10.625" style="11" customWidth="1"/>
    <col min="9" max="9" width="5.625" style="21" customWidth="1"/>
    <col min="10" max="10" width="5.25390625" style="21" customWidth="1"/>
    <col min="11" max="11" width="5.00390625" style="0" hidden="1" customWidth="1"/>
    <col min="12" max="12" width="10.00390625" style="11" bestFit="1" customWidth="1"/>
    <col min="13" max="13" width="10.00390625" style="0" bestFit="1" customWidth="1"/>
    <col min="14" max="14" width="10.00390625" style="0" customWidth="1"/>
    <col min="15" max="15" width="10.875" style="0" customWidth="1"/>
  </cols>
  <sheetData>
    <row r="1" spans="1:14" ht="12.75">
      <c r="A1" s="1"/>
      <c r="B1" s="1"/>
      <c r="C1" s="1"/>
      <c r="D1" s="2"/>
      <c r="E1" s="17"/>
      <c r="F1" s="168"/>
      <c r="G1" s="168"/>
      <c r="H1" s="168"/>
      <c r="I1" s="168"/>
      <c r="J1" s="168"/>
      <c r="K1" s="168"/>
      <c r="L1" s="82"/>
      <c r="M1" s="19"/>
      <c r="N1" s="19"/>
    </row>
    <row r="2" spans="1:14" ht="12.75">
      <c r="A2" s="3"/>
      <c r="B2" s="3"/>
      <c r="C2" s="3"/>
      <c r="D2" s="4"/>
      <c r="E2" s="18"/>
      <c r="F2" s="20"/>
      <c r="G2" s="168"/>
      <c r="H2" s="168"/>
      <c r="I2" s="168"/>
      <c r="J2" s="168"/>
      <c r="K2" s="9"/>
      <c r="L2" s="82"/>
      <c r="M2" s="19"/>
      <c r="N2" s="19"/>
    </row>
    <row r="3" spans="1:15" ht="74.25" customHeight="1">
      <c r="A3" s="6" t="s">
        <v>0</v>
      </c>
      <c r="B3" s="6" t="s">
        <v>1</v>
      </c>
      <c r="C3" s="6" t="s">
        <v>2</v>
      </c>
      <c r="D3" s="5" t="s">
        <v>26</v>
      </c>
      <c r="E3" s="15" t="s">
        <v>61</v>
      </c>
      <c r="F3" s="7" t="s">
        <v>80</v>
      </c>
      <c r="G3" s="7" t="s">
        <v>25</v>
      </c>
      <c r="H3" s="15" t="s">
        <v>81</v>
      </c>
      <c r="I3" s="120" t="s">
        <v>103</v>
      </c>
      <c r="J3" s="121" t="s">
        <v>105</v>
      </c>
      <c r="K3" s="122"/>
      <c r="L3" s="123" t="s">
        <v>104</v>
      </c>
      <c r="M3" s="124" t="s">
        <v>102</v>
      </c>
      <c r="N3" s="124" t="s">
        <v>59</v>
      </c>
      <c r="O3" s="112" t="s">
        <v>79</v>
      </c>
    </row>
    <row r="4" spans="1:15" ht="12.75">
      <c r="A4" s="8">
        <v>1</v>
      </c>
      <c r="B4" s="101">
        <v>2</v>
      </c>
      <c r="C4" s="101">
        <v>3</v>
      </c>
      <c r="D4" s="102">
        <v>4</v>
      </c>
      <c r="E4" s="103">
        <v>5</v>
      </c>
      <c r="F4" s="104">
        <v>6</v>
      </c>
      <c r="G4" s="104">
        <v>7</v>
      </c>
      <c r="H4" s="103">
        <v>8</v>
      </c>
      <c r="I4" s="103">
        <v>9</v>
      </c>
      <c r="J4" s="103">
        <v>10</v>
      </c>
      <c r="K4" s="105"/>
      <c r="L4" s="106">
        <v>11</v>
      </c>
      <c r="M4" s="107">
        <v>12</v>
      </c>
      <c r="N4" s="107">
        <v>13</v>
      </c>
      <c r="O4" s="108">
        <v>14</v>
      </c>
    </row>
    <row r="5" spans="1:15" s="13" customFormat="1" ht="12.75">
      <c r="A5" s="153" t="s">
        <v>3</v>
      </c>
      <c r="B5" s="25"/>
      <c r="C5" s="25"/>
      <c r="D5" s="22" t="s">
        <v>30</v>
      </c>
      <c r="E5" s="23">
        <f>E6</f>
        <v>11574.39</v>
      </c>
      <c r="F5" s="23">
        <f>F6</f>
        <v>805182.3300000001</v>
      </c>
      <c r="G5" s="23">
        <f>G6</f>
        <v>837182.3300000001</v>
      </c>
      <c r="H5" s="23">
        <f>H6</f>
        <v>690150.6</v>
      </c>
      <c r="I5" s="138">
        <f aca="true" t="shared" si="0" ref="I5:I13">(H5/G5)*100</f>
        <v>82.4373108782647</v>
      </c>
      <c r="J5" s="138">
        <f>H5/E5*100</f>
        <v>5962.7384250919495</v>
      </c>
      <c r="K5" s="23">
        <f>K6</f>
        <v>0</v>
      </c>
      <c r="L5" s="23">
        <f>L6</f>
        <v>0</v>
      </c>
      <c r="M5" s="23">
        <f>M6</f>
        <v>17162</v>
      </c>
      <c r="N5" s="23">
        <f>N6</f>
        <v>672988.6</v>
      </c>
      <c r="O5" s="125">
        <f>O6</f>
        <v>137491.72999999998</v>
      </c>
    </row>
    <row r="6" spans="1:15" ht="19.5" customHeight="1">
      <c r="A6" s="149"/>
      <c r="B6" s="159" t="s">
        <v>4</v>
      </c>
      <c r="C6" s="26"/>
      <c r="D6" s="27" t="s">
        <v>5</v>
      </c>
      <c r="E6" s="28">
        <f>E11+E14+E17+E7</f>
        <v>11574.39</v>
      </c>
      <c r="F6" s="28">
        <f>F11+F14+F17+F7</f>
        <v>805182.3300000001</v>
      </c>
      <c r="G6" s="28">
        <f>G11+G14+G17+G7</f>
        <v>837182.3300000001</v>
      </c>
      <c r="H6" s="28">
        <f>H11+H14+H17+H7</f>
        <v>690150.6</v>
      </c>
      <c r="I6" s="138">
        <f t="shared" si="0"/>
        <v>82.4373108782647</v>
      </c>
      <c r="J6" s="138">
        <f aca="true" t="shared" si="1" ref="J6:J69">H6/E6*100</f>
        <v>5962.7384250919495</v>
      </c>
      <c r="K6" s="28">
        <f>K11+K14+K17+K7</f>
        <v>0</v>
      </c>
      <c r="L6" s="28">
        <f>L11+L14+L17+L7</f>
        <v>0</v>
      </c>
      <c r="M6" s="28">
        <f>M11+M14+M17+M7</f>
        <v>17162</v>
      </c>
      <c r="N6" s="28">
        <f>N11+N14+N17+N7</f>
        <v>672988.6</v>
      </c>
      <c r="O6" s="126">
        <f>O11+O14+O17+O7</f>
        <v>137491.72999999998</v>
      </c>
    </row>
    <row r="7" spans="1:15" ht="19.5" customHeight="1">
      <c r="A7" s="149"/>
      <c r="B7" s="160"/>
      <c r="C7" s="171">
        <v>6050</v>
      </c>
      <c r="D7" s="27" t="s">
        <v>11</v>
      </c>
      <c r="E7" s="28">
        <f>E8+E9+E10</f>
        <v>0</v>
      </c>
      <c r="F7" s="28">
        <f aca="true" t="shared" si="2" ref="F7:O7">F8+F9+F10</f>
        <v>0</v>
      </c>
      <c r="G7" s="28">
        <f t="shared" si="2"/>
        <v>10000</v>
      </c>
      <c r="H7" s="28">
        <f t="shared" si="2"/>
        <v>2460</v>
      </c>
      <c r="I7" s="138">
        <f t="shared" si="0"/>
        <v>24.6</v>
      </c>
      <c r="J7" s="138" t="e">
        <f t="shared" si="1"/>
        <v>#DIV/0!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2460</v>
      </c>
      <c r="O7" s="126">
        <f t="shared" si="2"/>
        <v>0</v>
      </c>
    </row>
    <row r="8" spans="1:15" ht="22.5">
      <c r="A8" s="149"/>
      <c r="B8" s="160"/>
      <c r="C8" s="172"/>
      <c r="D8" s="34" t="s">
        <v>57</v>
      </c>
      <c r="E8" s="35"/>
      <c r="F8" s="35"/>
      <c r="G8" s="35">
        <v>1100</v>
      </c>
      <c r="H8" s="35"/>
      <c r="I8" s="137">
        <f t="shared" si="0"/>
        <v>0</v>
      </c>
      <c r="J8" s="138" t="e">
        <f t="shared" si="1"/>
        <v>#DIV/0!</v>
      </c>
      <c r="K8" s="35"/>
      <c r="L8" s="35"/>
      <c r="M8" s="35"/>
      <c r="N8" s="52">
        <f aca="true" t="shared" si="3" ref="N8:N13">H8-M8</f>
        <v>0</v>
      </c>
      <c r="O8" s="127"/>
    </row>
    <row r="9" spans="1:15" s="74" customFormat="1" ht="33.75">
      <c r="A9" s="149"/>
      <c r="B9" s="160"/>
      <c r="C9" s="172"/>
      <c r="D9" s="34" t="s">
        <v>86</v>
      </c>
      <c r="E9" s="35"/>
      <c r="F9" s="35"/>
      <c r="G9" s="35">
        <v>4000</v>
      </c>
      <c r="H9" s="35"/>
      <c r="I9" s="137">
        <f t="shared" si="0"/>
        <v>0</v>
      </c>
      <c r="J9" s="138" t="e">
        <f t="shared" si="1"/>
        <v>#DIV/0!</v>
      </c>
      <c r="K9" s="35"/>
      <c r="L9" s="35"/>
      <c r="M9" s="35"/>
      <c r="N9" s="52">
        <f t="shared" si="3"/>
        <v>0</v>
      </c>
      <c r="O9" s="127"/>
    </row>
    <row r="10" spans="1:15" ht="22.5">
      <c r="A10" s="149"/>
      <c r="B10" s="160"/>
      <c r="C10" s="173"/>
      <c r="D10" s="78" t="s">
        <v>87</v>
      </c>
      <c r="E10" s="35"/>
      <c r="F10" s="35"/>
      <c r="G10" s="35">
        <v>4900</v>
      </c>
      <c r="H10" s="35">
        <v>2460</v>
      </c>
      <c r="I10" s="137">
        <f t="shared" si="0"/>
        <v>50.204081632653065</v>
      </c>
      <c r="J10" s="138" t="e">
        <f t="shared" si="1"/>
        <v>#DIV/0!</v>
      </c>
      <c r="K10" s="35"/>
      <c r="L10" s="35"/>
      <c r="M10" s="35"/>
      <c r="N10" s="52">
        <f t="shared" si="3"/>
        <v>2460</v>
      </c>
      <c r="O10" s="127"/>
    </row>
    <row r="11" spans="1:15" s="12" customFormat="1" ht="20.25" customHeight="1">
      <c r="A11" s="149"/>
      <c r="B11" s="149"/>
      <c r="C11" s="155">
        <v>6057</v>
      </c>
      <c r="D11" s="27" t="s">
        <v>11</v>
      </c>
      <c r="E11" s="28">
        <f>E13+E12</f>
        <v>0</v>
      </c>
      <c r="F11" s="28">
        <f>F13+F12</f>
        <v>423419.15</v>
      </c>
      <c r="G11" s="28">
        <f>G13+G12</f>
        <v>423419.15</v>
      </c>
      <c r="H11" s="28">
        <f>H13+H12</f>
        <v>423419</v>
      </c>
      <c r="I11" s="138">
        <f t="shared" si="0"/>
        <v>99.99996457411055</v>
      </c>
      <c r="J11" s="138" t="e">
        <f t="shared" si="1"/>
        <v>#DIV/0!</v>
      </c>
      <c r="K11" s="28">
        <f>K13+K12</f>
        <v>0</v>
      </c>
      <c r="L11" s="28">
        <f>L13+L12</f>
        <v>0</v>
      </c>
      <c r="M11" s="28">
        <f>M13+M12</f>
        <v>0</v>
      </c>
      <c r="N11" s="50">
        <f t="shared" si="3"/>
        <v>423419</v>
      </c>
      <c r="O11" s="126">
        <f>O13+O12</f>
        <v>0.14999999999417923</v>
      </c>
    </row>
    <row r="12" spans="1:15" s="74" customFormat="1" ht="24" customHeight="1">
      <c r="A12" s="149"/>
      <c r="B12" s="149"/>
      <c r="C12" s="158"/>
      <c r="D12" s="87" t="s">
        <v>62</v>
      </c>
      <c r="E12" s="35"/>
      <c r="F12" s="35">
        <v>241163.37</v>
      </c>
      <c r="G12" s="35">
        <v>225097.65</v>
      </c>
      <c r="H12" s="35">
        <v>225097.5</v>
      </c>
      <c r="I12" s="137">
        <f t="shared" si="0"/>
        <v>99.99993336225413</v>
      </c>
      <c r="J12" s="138" t="e">
        <f t="shared" si="1"/>
        <v>#DIV/0!</v>
      </c>
      <c r="K12" s="29"/>
      <c r="L12" s="52"/>
      <c r="M12" s="52"/>
      <c r="N12" s="52">
        <f t="shared" si="3"/>
        <v>225097.5</v>
      </c>
      <c r="O12" s="128">
        <f>G12-H12-L12</f>
        <v>0.14999999999417923</v>
      </c>
    </row>
    <row r="13" spans="1:15" s="12" customFormat="1" ht="33.75">
      <c r="A13" s="149"/>
      <c r="B13" s="149"/>
      <c r="C13" s="158"/>
      <c r="D13" s="94" t="s">
        <v>67</v>
      </c>
      <c r="E13" s="35"/>
      <c r="F13" s="35">
        <v>182255.78</v>
      </c>
      <c r="G13" s="36">
        <v>198321.5</v>
      </c>
      <c r="H13" s="36">
        <v>198321.5</v>
      </c>
      <c r="I13" s="137">
        <f t="shared" si="0"/>
        <v>100</v>
      </c>
      <c r="J13" s="138" t="e">
        <f t="shared" si="1"/>
        <v>#DIV/0!</v>
      </c>
      <c r="K13" s="32"/>
      <c r="L13" s="35"/>
      <c r="M13" s="35"/>
      <c r="N13" s="52">
        <f t="shared" si="3"/>
        <v>198321.5</v>
      </c>
      <c r="O13" s="128">
        <f>G13-H13-L13</f>
        <v>0</v>
      </c>
    </row>
    <row r="14" spans="1:15" s="16" customFormat="1" ht="21" customHeight="1">
      <c r="A14" s="149"/>
      <c r="B14" s="149"/>
      <c r="C14" s="155">
        <v>6059</v>
      </c>
      <c r="D14" s="27" t="s">
        <v>11</v>
      </c>
      <c r="E14" s="28">
        <f>E15+E16</f>
        <v>1895.4</v>
      </c>
      <c r="F14" s="28">
        <f aca="true" t="shared" si="4" ref="F14:N14">F15+F16</f>
        <v>381763.18</v>
      </c>
      <c r="G14" s="28">
        <f t="shared" si="4"/>
        <v>381763.18</v>
      </c>
      <c r="H14" s="28">
        <f t="shared" si="4"/>
        <v>244271.6</v>
      </c>
      <c r="I14" s="138">
        <f>(H14/G14)*100</f>
        <v>63.98511244588858</v>
      </c>
      <c r="J14" s="138">
        <f t="shared" si="1"/>
        <v>12887.601561675634</v>
      </c>
      <c r="K14" s="28">
        <f t="shared" si="4"/>
        <v>0</v>
      </c>
      <c r="L14" s="28">
        <f t="shared" si="4"/>
        <v>0</v>
      </c>
      <c r="M14" s="28">
        <f t="shared" si="4"/>
        <v>0</v>
      </c>
      <c r="N14" s="28">
        <f t="shared" si="4"/>
        <v>244271.6</v>
      </c>
      <c r="O14" s="128">
        <f>G14-H14-L14</f>
        <v>137491.58</v>
      </c>
    </row>
    <row r="15" spans="1:15" s="10" customFormat="1" ht="21.75" customHeight="1">
      <c r="A15" s="149"/>
      <c r="B15" s="149"/>
      <c r="C15" s="156"/>
      <c r="D15" s="87" t="s">
        <v>62</v>
      </c>
      <c r="E15" s="35">
        <v>1395.4</v>
      </c>
      <c r="F15" s="35">
        <v>265119.48</v>
      </c>
      <c r="G15" s="35">
        <v>265119.48</v>
      </c>
      <c r="H15" s="35">
        <v>159896.26</v>
      </c>
      <c r="I15" s="137">
        <f aca="true" t="shared" si="5" ref="I15:I75">(H15/G15)*100</f>
        <v>60.31101901678444</v>
      </c>
      <c r="J15" s="138">
        <f t="shared" si="1"/>
        <v>11458.811810233625</v>
      </c>
      <c r="K15" s="29"/>
      <c r="L15" s="62"/>
      <c r="M15" s="37"/>
      <c r="N15" s="62">
        <f>H15-M15</f>
        <v>159896.26</v>
      </c>
      <c r="O15" s="128">
        <f>G15-H15-L15</f>
        <v>105223.21999999997</v>
      </c>
    </row>
    <row r="16" spans="1:15" s="10" customFormat="1" ht="36.75" customHeight="1">
      <c r="A16" s="149"/>
      <c r="B16" s="149"/>
      <c r="C16" s="157"/>
      <c r="D16" s="94" t="s">
        <v>67</v>
      </c>
      <c r="E16" s="35">
        <v>500</v>
      </c>
      <c r="F16" s="35">
        <v>116643.7</v>
      </c>
      <c r="G16" s="35">
        <v>116643.7</v>
      </c>
      <c r="H16" s="35">
        <v>84375.34</v>
      </c>
      <c r="I16" s="137">
        <f t="shared" si="5"/>
        <v>72.33595985038197</v>
      </c>
      <c r="J16" s="138">
        <f t="shared" si="1"/>
        <v>16875.068</v>
      </c>
      <c r="K16" s="29"/>
      <c r="L16" s="62"/>
      <c r="M16" s="37"/>
      <c r="N16" s="62">
        <f>H16-M16</f>
        <v>84375.34</v>
      </c>
      <c r="O16" s="128">
        <f>G16-H16-L16</f>
        <v>32268.36</v>
      </c>
    </row>
    <row r="17" spans="1:15" s="10" customFormat="1" ht="20.25" customHeight="1">
      <c r="A17" s="154"/>
      <c r="B17" s="154"/>
      <c r="C17" s="162">
        <v>6060</v>
      </c>
      <c r="D17" s="27" t="s">
        <v>53</v>
      </c>
      <c r="E17" s="28">
        <f>E18+E20+E19</f>
        <v>9678.99</v>
      </c>
      <c r="F17" s="28">
        <f aca="true" t="shared" si="6" ref="F17:O17">F18+F20+F19</f>
        <v>0</v>
      </c>
      <c r="G17" s="28">
        <f t="shared" si="6"/>
        <v>22000</v>
      </c>
      <c r="H17" s="28">
        <f t="shared" si="6"/>
        <v>20000</v>
      </c>
      <c r="I17" s="138">
        <f t="shared" si="5"/>
        <v>90.9090909090909</v>
      </c>
      <c r="J17" s="138">
        <f t="shared" si="1"/>
        <v>206.63313010964987</v>
      </c>
      <c r="K17" s="28">
        <f t="shared" si="6"/>
        <v>0</v>
      </c>
      <c r="L17" s="28">
        <f t="shared" si="6"/>
        <v>0</v>
      </c>
      <c r="M17" s="28">
        <f t="shared" si="6"/>
        <v>17162</v>
      </c>
      <c r="N17" s="28">
        <f t="shared" si="6"/>
        <v>2838</v>
      </c>
      <c r="O17" s="126">
        <f t="shared" si="6"/>
        <v>0</v>
      </c>
    </row>
    <row r="18" spans="1:15" s="10" customFormat="1" ht="25.5" customHeight="1">
      <c r="A18" s="154"/>
      <c r="B18" s="154"/>
      <c r="C18" s="163"/>
      <c r="D18" s="47" t="s">
        <v>63</v>
      </c>
      <c r="E18" s="35">
        <v>9678.99</v>
      </c>
      <c r="F18" s="35"/>
      <c r="G18" s="35"/>
      <c r="H18" s="35"/>
      <c r="I18" s="137" t="e">
        <f t="shared" si="5"/>
        <v>#DIV/0!</v>
      </c>
      <c r="J18" s="138">
        <f t="shared" si="1"/>
        <v>0</v>
      </c>
      <c r="K18" s="29"/>
      <c r="L18" s="62"/>
      <c r="M18" s="37"/>
      <c r="N18" s="62">
        <f>H18-M18</f>
        <v>0</v>
      </c>
      <c r="O18" s="128">
        <f>G18-H18-L18</f>
        <v>0</v>
      </c>
    </row>
    <row r="19" spans="1:15" s="10" customFormat="1" ht="33.75">
      <c r="A19" s="154"/>
      <c r="B19" s="154"/>
      <c r="C19" s="163"/>
      <c r="D19" s="34" t="s">
        <v>86</v>
      </c>
      <c r="E19" s="35"/>
      <c r="F19" s="35"/>
      <c r="G19" s="35">
        <v>2000</v>
      </c>
      <c r="H19" s="35"/>
      <c r="I19" s="137">
        <f t="shared" si="5"/>
        <v>0</v>
      </c>
      <c r="J19" s="138" t="e">
        <f t="shared" si="1"/>
        <v>#DIV/0!</v>
      </c>
      <c r="K19" s="29"/>
      <c r="L19" s="62"/>
      <c r="M19" s="37"/>
      <c r="N19" s="62"/>
      <c r="O19" s="128"/>
    </row>
    <row r="20" spans="1:15" s="10" customFormat="1" ht="12.75">
      <c r="A20" s="154"/>
      <c r="B20" s="161"/>
      <c r="C20" s="164"/>
      <c r="D20" s="47" t="s">
        <v>68</v>
      </c>
      <c r="E20" s="35"/>
      <c r="F20" s="35"/>
      <c r="G20" s="35">
        <v>20000</v>
      </c>
      <c r="H20" s="35">
        <v>20000</v>
      </c>
      <c r="I20" s="137">
        <f t="shared" si="5"/>
        <v>100</v>
      </c>
      <c r="J20" s="138" t="e">
        <f t="shared" si="1"/>
        <v>#DIV/0!</v>
      </c>
      <c r="K20" s="29"/>
      <c r="L20" s="62"/>
      <c r="M20" s="37">
        <v>17162</v>
      </c>
      <c r="N20" s="62">
        <f>H20-M20</f>
        <v>2838</v>
      </c>
      <c r="O20" s="128">
        <f>G20-H20-L20</f>
        <v>0</v>
      </c>
    </row>
    <row r="21" spans="1:15" s="13" customFormat="1" ht="12.75">
      <c r="A21" s="148">
        <v>600</v>
      </c>
      <c r="B21" s="40"/>
      <c r="C21" s="40"/>
      <c r="D21" s="41" t="s">
        <v>31</v>
      </c>
      <c r="E21" s="23">
        <f>E24+E22</f>
        <v>109063.01</v>
      </c>
      <c r="F21" s="23">
        <f aca="true" t="shared" si="7" ref="F21:O21">F24+F22</f>
        <v>93000</v>
      </c>
      <c r="G21" s="23">
        <f t="shared" si="7"/>
        <v>240900</v>
      </c>
      <c r="H21" s="23">
        <f t="shared" si="7"/>
        <v>91346.43</v>
      </c>
      <c r="I21" s="138">
        <f t="shared" si="5"/>
        <v>37.91881693648816</v>
      </c>
      <c r="J21" s="138">
        <f t="shared" si="1"/>
        <v>83.7556473088355</v>
      </c>
      <c r="K21" s="23">
        <f t="shared" si="7"/>
        <v>0</v>
      </c>
      <c r="L21" s="23">
        <f t="shared" si="7"/>
        <v>0</v>
      </c>
      <c r="M21" s="23">
        <f t="shared" si="7"/>
        <v>0</v>
      </c>
      <c r="N21" s="23">
        <f t="shared" si="7"/>
        <v>91346.43</v>
      </c>
      <c r="O21" s="125">
        <f t="shared" si="7"/>
        <v>135151.66</v>
      </c>
    </row>
    <row r="22" spans="1:15" s="89" customFormat="1" ht="12.75">
      <c r="A22" s="180"/>
      <c r="B22" s="169">
        <v>60014</v>
      </c>
      <c r="C22" s="90"/>
      <c r="D22" s="91" t="s">
        <v>65</v>
      </c>
      <c r="E22" s="23">
        <f>E23</f>
        <v>100000</v>
      </c>
      <c r="F22" s="23">
        <f>F23</f>
        <v>0</v>
      </c>
      <c r="G22" s="23">
        <f>G23</f>
        <v>0</v>
      </c>
      <c r="H22" s="23">
        <f>H23</f>
        <v>0</v>
      </c>
      <c r="I22" s="138"/>
      <c r="J22" s="138">
        <f t="shared" si="1"/>
        <v>0</v>
      </c>
      <c r="K22" s="93"/>
      <c r="L22" s="23">
        <f>L23</f>
        <v>0</v>
      </c>
      <c r="M22" s="23">
        <f>M23</f>
        <v>0</v>
      </c>
      <c r="N22" s="23">
        <f>N23</f>
        <v>0</v>
      </c>
      <c r="O22" s="128">
        <f aca="true" t="shared" si="8" ref="O22:O72">G22-H22-L22</f>
        <v>0</v>
      </c>
    </row>
    <row r="23" spans="1:15" s="89" customFormat="1" ht="56.25">
      <c r="A23" s="180"/>
      <c r="B23" s="170"/>
      <c r="C23" s="85">
        <v>6620</v>
      </c>
      <c r="D23" s="92" t="s">
        <v>66</v>
      </c>
      <c r="E23" s="45">
        <v>100000</v>
      </c>
      <c r="F23" s="45"/>
      <c r="G23" s="45"/>
      <c r="H23" s="45"/>
      <c r="I23" s="138"/>
      <c r="J23" s="138">
        <f t="shared" si="1"/>
        <v>0</v>
      </c>
      <c r="K23" s="68"/>
      <c r="L23" s="45"/>
      <c r="M23" s="45"/>
      <c r="N23" s="45">
        <f>H23-M23</f>
        <v>0</v>
      </c>
      <c r="O23" s="128">
        <f t="shared" si="8"/>
        <v>0</v>
      </c>
    </row>
    <row r="24" spans="1:15" ht="11.25" customHeight="1">
      <c r="A24" s="149"/>
      <c r="B24" s="151">
        <v>60016</v>
      </c>
      <c r="C24" s="46"/>
      <c r="D24" s="27" t="s">
        <v>12</v>
      </c>
      <c r="E24" s="28">
        <f>E25+E33+E30+E37</f>
        <v>9063.01</v>
      </c>
      <c r="F24" s="28">
        <f>F25+F33+F30+F37</f>
        <v>93000</v>
      </c>
      <c r="G24" s="28">
        <f>G25+G33+G30+G37</f>
        <v>240900</v>
      </c>
      <c r="H24" s="28">
        <f>H25+H33+H30+H37</f>
        <v>91346.43</v>
      </c>
      <c r="I24" s="138">
        <f t="shared" si="5"/>
        <v>37.91881693648816</v>
      </c>
      <c r="J24" s="138">
        <f t="shared" si="1"/>
        <v>1007.903886236471</v>
      </c>
      <c r="K24" s="28">
        <f>K25+K33+K30+K37</f>
        <v>0</v>
      </c>
      <c r="L24" s="28">
        <f>L25+L33+L30+L37</f>
        <v>0</v>
      </c>
      <c r="M24" s="28">
        <f>M25+M33+M30+M37</f>
        <v>0</v>
      </c>
      <c r="N24" s="28">
        <f>N25+N33+N30+N37</f>
        <v>91346.43</v>
      </c>
      <c r="O24" s="126">
        <f>O25+O33+O30+O37</f>
        <v>135151.66</v>
      </c>
    </row>
    <row r="25" spans="1:15" s="12" customFormat="1" ht="21.75" customHeight="1">
      <c r="A25" s="149"/>
      <c r="B25" s="149"/>
      <c r="C25" s="151">
        <v>6050</v>
      </c>
      <c r="D25" s="27" t="s">
        <v>11</v>
      </c>
      <c r="E25" s="28">
        <f>E26+E27+E28+E29</f>
        <v>0</v>
      </c>
      <c r="F25" s="28">
        <f aca="true" t="shared" si="9" ref="F25:O25">F26+F27+F28+F29</f>
        <v>20000</v>
      </c>
      <c r="G25" s="28">
        <f t="shared" si="9"/>
        <v>205600</v>
      </c>
      <c r="H25" s="28">
        <f t="shared" si="9"/>
        <v>73448.34</v>
      </c>
      <c r="I25" s="138">
        <f t="shared" si="5"/>
        <v>35.723900778210115</v>
      </c>
      <c r="J25" s="138" t="e">
        <f t="shared" si="1"/>
        <v>#DIV/0!</v>
      </c>
      <c r="K25" s="28">
        <f t="shared" si="9"/>
        <v>0</v>
      </c>
      <c r="L25" s="28">
        <f t="shared" si="9"/>
        <v>0</v>
      </c>
      <c r="M25" s="28">
        <f t="shared" si="9"/>
        <v>0</v>
      </c>
      <c r="N25" s="28">
        <f t="shared" si="9"/>
        <v>73448.34</v>
      </c>
      <c r="O25" s="126">
        <f t="shared" si="9"/>
        <v>132151.66</v>
      </c>
    </row>
    <row r="26" spans="1:15" s="10" customFormat="1" ht="45">
      <c r="A26" s="149"/>
      <c r="B26" s="149"/>
      <c r="C26" s="149"/>
      <c r="D26" s="34" t="s">
        <v>82</v>
      </c>
      <c r="E26" s="35"/>
      <c r="F26" s="35">
        <v>20000</v>
      </c>
      <c r="G26" s="35">
        <v>20000</v>
      </c>
      <c r="H26" s="39"/>
      <c r="I26" s="138"/>
      <c r="J26" s="138" t="e">
        <f t="shared" si="1"/>
        <v>#DIV/0!</v>
      </c>
      <c r="K26" s="29"/>
      <c r="L26" s="62"/>
      <c r="M26" s="62"/>
      <c r="N26" s="62">
        <f>H26-M26</f>
        <v>0</v>
      </c>
      <c r="O26" s="128">
        <f t="shared" si="8"/>
        <v>20000</v>
      </c>
    </row>
    <row r="27" spans="1:15" s="10" customFormat="1" ht="22.5">
      <c r="A27" s="149"/>
      <c r="B27" s="149"/>
      <c r="C27" s="149"/>
      <c r="D27" s="47" t="s">
        <v>54</v>
      </c>
      <c r="E27" s="45"/>
      <c r="F27" s="45"/>
      <c r="G27" s="45">
        <v>110000</v>
      </c>
      <c r="H27" s="39"/>
      <c r="I27" s="138"/>
      <c r="J27" s="138" t="e">
        <f t="shared" si="1"/>
        <v>#DIV/0!</v>
      </c>
      <c r="K27" s="29"/>
      <c r="L27" s="62"/>
      <c r="M27" s="37"/>
      <c r="N27" s="62">
        <f>H27-M27</f>
        <v>0</v>
      </c>
      <c r="O27" s="128">
        <f t="shared" si="8"/>
        <v>110000</v>
      </c>
    </row>
    <row r="28" spans="1:15" s="10" customFormat="1" ht="25.5" customHeight="1">
      <c r="A28" s="149"/>
      <c r="B28" s="149"/>
      <c r="C28" s="149"/>
      <c r="D28" s="47" t="s">
        <v>88</v>
      </c>
      <c r="E28" s="45"/>
      <c r="F28" s="45"/>
      <c r="G28" s="45">
        <v>7000</v>
      </c>
      <c r="H28" s="39">
        <v>4848.34</v>
      </c>
      <c r="I28" s="137">
        <f t="shared" si="5"/>
        <v>69.262</v>
      </c>
      <c r="J28" s="138" t="e">
        <f t="shared" si="1"/>
        <v>#DIV/0!</v>
      </c>
      <c r="K28" s="29"/>
      <c r="L28" s="62"/>
      <c r="M28" s="37"/>
      <c r="N28" s="62">
        <f>H28-M28</f>
        <v>4848.34</v>
      </c>
      <c r="O28" s="128">
        <f t="shared" si="8"/>
        <v>2151.66</v>
      </c>
    </row>
    <row r="29" spans="1:15" s="10" customFormat="1" ht="22.5">
      <c r="A29" s="149"/>
      <c r="B29" s="149"/>
      <c r="C29" s="149"/>
      <c r="D29" s="78" t="s">
        <v>69</v>
      </c>
      <c r="E29" s="45"/>
      <c r="F29" s="45"/>
      <c r="G29" s="45">
        <v>68600</v>
      </c>
      <c r="H29" s="39">
        <v>68600</v>
      </c>
      <c r="I29" s="137">
        <f t="shared" si="5"/>
        <v>100</v>
      </c>
      <c r="J29" s="138" t="e">
        <f t="shared" si="1"/>
        <v>#DIV/0!</v>
      </c>
      <c r="K29" s="29"/>
      <c r="L29" s="62"/>
      <c r="M29" s="37"/>
      <c r="N29" s="62">
        <f>H29-M29</f>
        <v>68600</v>
      </c>
      <c r="O29" s="128">
        <f t="shared" si="8"/>
        <v>0</v>
      </c>
    </row>
    <row r="30" spans="1:15" s="10" customFormat="1" ht="22.5" customHeight="1">
      <c r="A30" s="149"/>
      <c r="B30" s="149"/>
      <c r="C30" s="169">
        <v>6057</v>
      </c>
      <c r="D30" s="27" t="s">
        <v>11</v>
      </c>
      <c r="E30" s="45">
        <f>E31+E32</f>
        <v>0</v>
      </c>
      <c r="F30" s="45">
        <f aca="true" t="shared" si="10" ref="F30:O30">F31+F32</f>
        <v>25000</v>
      </c>
      <c r="G30" s="45">
        <f t="shared" si="10"/>
        <v>8000</v>
      </c>
      <c r="H30" s="45">
        <f t="shared" si="10"/>
        <v>0</v>
      </c>
      <c r="I30" s="138"/>
      <c r="J30" s="138" t="e">
        <f t="shared" si="1"/>
        <v>#DIV/0!</v>
      </c>
      <c r="K30" s="45">
        <f t="shared" si="10"/>
        <v>0</v>
      </c>
      <c r="L30" s="45">
        <f t="shared" si="10"/>
        <v>0</v>
      </c>
      <c r="M30" s="45">
        <f t="shared" si="10"/>
        <v>0</v>
      </c>
      <c r="N30" s="62">
        <f aca="true" t="shared" si="11" ref="N30:N38">H30-M30</f>
        <v>0</v>
      </c>
      <c r="O30" s="129">
        <f t="shared" si="10"/>
        <v>0</v>
      </c>
    </row>
    <row r="31" spans="1:15" s="10" customFormat="1" ht="22.5">
      <c r="A31" s="149"/>
      <c r="B31" s="149"/>
      <c r="C31" s="154"/>
      <c r="D31" s="78" t="s">
        <v>69</v>
      </c>
      <c r="E31" s="45"/>
      <c r="F31" s="45">
        <v>25000</v>
      </c>
      <c r="G31" s="45"/>
      <c r="H31" s="39"/>
      <c r="I31" s="138"/>
      <c r="J31" s="138" t="e">
        <f t="shared" si="1"/>
        <v>#DIV/0!</v>
      </c>
      <c r="K31" s="29"/>
      <c r="L31" s="62"/>
      <c r="M31" s="37"/>
      <c r="N31" s="62">
        <f t="shared" si="11"/>
        <v>0</v>
      </c>
      <c r="O31" s="128">
        <f t="shared" si="8"/>
        <v>0</v>
      </c>
    </row>
    <row r="32" spans="1:15" s="10" customFormat="1" ht="22.5">
      <c r="A32" s="149"/>
      <c r="B32" s="149"/>
      <c r="C32" s="161"/>
      <c r="D32" s="78" t="s">
        <v>89</v>
      </c>
      <c r="E32" s="45"/>
      <c r="F32" s="45"/>
      <c r="G32" s="45">
        <v>8000</v>
      </c>
      <c r="H32" s="39"/>
      <c r="I32" s="138"/>
      <c r="J32" s="138" t="e">
        <f t="shared" si="1"/>
        <v>#DIV/0!</v>
      </c>
      <c r="K32" s="29"/>
      <c r="L32" s="62"/>
      <c r="M32" s="37"/>
      <c r="N32" s="62">
        <f t="shared" si="11"/>
        <v>0</v>
      </c>
      <c r="O32" s="128"/>
    </row>
    <row r="33" spans="1:15" s="10" customFormat="1" ht="20.25" customHeight="1">
      <c r="A33" s="149"/>
      <c r="B33" s="149"/>
      <c r="C33" s="185">
        <v>6059</v>
      </c>
      <c r="D33" s="27" t="s">
        <v>11</v>
      </c>
      <c r="E33" s="23">
        <f>E34+E36+E35</f>
        <v>9063.01</v>
      </c>
      <c r="F33" s="23">
        <f aca="true" t="shared" si="12" ref="F33:O33">F34+F36+F35</f>
        <v>48000</v>
      </c>
      <c r="G33" s="23">
        <f t="shared" si="12"/>
        <v>7300</v>
      </c>
      <c r="H33" s="23">
        <f t="shared" si="12"/>
        <v>0</v>
      </c>
      <c r="I33" s="138"/>
      <c r="J33" s="138">
        <f t="shared" si="1"/>
        <v>0</v>
      </c>
      <c r="K33" s="23">
        <f t="shared" si="12"/>
        <v>0</v>
      </c>
      <c r="L33" s="23">
        <f t="shared" si="12"/>
        <v>0</v>
      </c>
      <c r="M33" s="23">
        <f t="shared" si="12"/>
        <v>0</v>
      </c>
      <c r="N33" s="62">
        <f t="shared" si="11"/>
        <v>0</v>
      </c>
      <c r="O33" s="125">
        <f t="shared" si="12"/>
        <v>3000</v>
      </c>
    </row>
    <row r="34" spans="1:15" s="10" customFormat="1" ht="22.5">
      <c r="A34" s="149"/>
      <c r="B34" s="149"/>
      <c r="C34" s="186"/>
      <c r="D34" s="78" t="s">
        <v>69</v>
      </c>
      <c r="E34" s="45"/>
      <c r="F34" s="45">
        <v>45000</v>
      </c>
      <c r="G34" s="45"/>
      <c r="H34" s="39"/>
      <c r="I34" s="138"/>
      <c r="J34" s="138" t="e">
        <f t="shared" si="1"/>
        <v>#DIV/0!</v>
      </c>
      <c r="K34" s="29"/>
      <c r="L34" s="62"/>
      <c r="M34" s="37"/>
      <c r="N34" s="62">
        <f t="shared" si="11"/>
        <v>0</v>
      </c>
      <c r="O34" s="128">
        <f t="shared" si="8"/>
        <v>0</v>
      </c>
    </row>
    <row r="35" spans="1:15" s="10" customFormat="1" ht="22.5">
      <c r="A35" s="149"/>
      <c r="B35" s="149"/>
      <c r="C35" s="186"/>
      <c r="D35" s="78" t="s">
        <v>89</v>
      </c>
      <c r="E35" s="45"/>
      <c r="F35" s="45"/>
      <c r="G35" s="45">
        <v>4300</v>
      </c>
      <c r="H35" s="39"/>
      <c r="I35" s="138"/>
      <c r="J35" s="138" t="e">
        <f t="shared" si="1"/>
        <v>#DIV/0!</v>
      </c>
      <c r="K35" s="29"/>
      <c r="L35" s="62"/>
      <c r="M35" s="37"/>
      <c r="N35" s="62">
        <f t="shared" si="11"/>
        <v>0</v>
      </c>
      <c r="O35" s="128"/>
    </row>
    <row r="36" spans="1:15" s="10" customFormat="1" ht="12.75">
      <c r="A36" s="149"/>
      <c r="B36" s="149"/>
      <c r="C36" s="186"/>
      <c r="D36" s="34" t="s">
        <v>48</v>
      </c>
      <c r="E36" s="45">
        <v>9063.01</v>
      </c>
      <c r="F36" s="45">
        <v>3000</v>
      </c>
      <c r="G36" s="45">
        <v>3000</v>
      </c>
      <c r="H36" s="39"/>
      <c r="I36" s="138"/>
      <c r="J36" s="138">
        <f t="shared" si="1"/>
        <v>0</v>
      </c>
      <c r="K36" s="29"/>
      <c r="L36" s="62"/>
      <c r="M36" s="37"/>
      <c r="N36" s="62">
        <f t="shared" si="11"/>
        <v>0</v>
      </c>
      <c r="O36" s="128">
        <f t="shared" si="8"/>
        <v>3000</v>
      </c>
    </row>
    <row r="37" spans="1:15" s="10" customFormat="1" ht="31.5">
      <c r="A37" s="154"/>
      <c r="B37" s="154"/>
      <c r="C37" s="182">
        <v>6060</v>
      </c>
      <c r="D37" s="27" t="s">
        <v>13</v>
      </c>
      <c r="E37" s="45">
        <f>E38</f>
        <v>0</v>
      </c>
      <c r="F37" s="45">
        <f aca="true" t="shared" si="13" ref="F37:O37">F38</f>
        <v>0</v>
      </c>
      <c r="G37" s="45">
        <f t="shared" si="13"/>
        <v>20000</v>
      </c>
      <c r="H37" s="45">
        <f t="shared" si="13"/>
        <v>17898.09</v>
      </c>
      <c r="I37" s="138">
        <f t="shared" si="5"/>
        <v>89.49045</v>
      </c>
      <c r="J37" s="138" t="e">
        <f t="shared" si="1"/>
        <v>#DIV/0!</v>
      </c>
      <c r="K37" s="45">
        <f t="shared" si="13"/>
        <v>0</v>
      </c>
      <c r="L37" s="45">
        <f t="shared" si="13"/>
        <v>0</v>
      </c>
      <c r="M37" s="45">
        <f t="shared" si="13"/>
        <v>0</v>
      </c>
      <c r="N37" s="62">
        <f t="shared" si="11"/>
        <v>17898.09</v>
      </c>
      <c r="O37" s="129">
        <f t="shared" si="13"/>
        <v>0</v>
      </c>
    </row>
    <row r="38" spans="1:15" s="10" customFormat="1" ht="22.5">
      <c r="A38" s="161"/>
      <c r="B38" s="161"/>
      <c r="C38" s="161"/>
      <c r="D38" s="47" t="s">
        <v>88</v>
      </c>
      <c r="E38" s="45"/>
      <c r="F38" s="45"/>
      <c r="G38" s="45">
        <v>20000</v>
      </c>
      <c r="H38" s="39">
        <v>17898.09</v>
      </c>
      <c r="I38" s="137">
        <f t="shared" si="5"/>
        <v>89.49045</v>
      </c>
      <c r="J38" s="138" t="e">
        <f t="shared" si="1"/>
        <v>#DIV/0!</v>
      </c>
      <c r="K38" s="29"/>
      <c r="L38" s="62"/>
      <c r="M38" s="37"/>
      <c r="N38" s="62">
        <f t="shared" si="11"/>
        <v>17898.09</v>
      </c>
      <c r="O38" s="128"/>
    </row>
    <row r="39" spans="1:15" s="13" customFormat="1" ht="21">
      <c r="A39" s="148">
        <v>700</v>
      </c>
      <c r="B39" s="40"/>
      <c r="C39" s="40"/>
      <c r="D39" s="41" t="s">
        <v>32</v>
      </c>
      <c r="E39" s="23">
        <f aca="true" t="shared" si="14" ref="E39:N39">E40</f>
        <v>23006.09</v>
      </c>
      <c r="F39" s="23">
        <f t="shared" si="14"/>
        <v>284828.55</v>
      </c>
      <c r="G39" s="23">
        <f t="shared" si="14"/>
        <v>243788.11</v>
      </c>
      <c r="H39" s="23">
        <f t="shared" si="14"/>
        <v>235410.75</v>
      </c>
      <c r="I39" s="138">
        <f t="shared" si="5"/>
        <v>96.56367162451033</v>
      </c>
      <c r="J39" s="138">
        <f t="shared" si="1"/>
        <v>1023.254060120603</v>
      </c>
      <c r="K39" s="23" t="e">
        <f t="shared" si="14"/>
        <v>#REF!</v>
      </c>
      <c r="L39" s="23">
        <f t="shared" si="14"/>
        <v>1771.2</v>
      </c>
      <c r="M39" s="23">
        <f t="shared" si="14"/>
        <v>0</v>
      </c>
      <c r="N39" s="23">
        <f t="shared" si="14"/>
        <v>235410.75</v>
      </c>
      <c r="O39" s="128">
        <f t="shared" si="8"/>
        <v>6606.159999999986</v>
      </c>
    </row>
    <row r="40" spans="1:15" ht="25.5" customHeight="1">
      <c r="A40" s="149"/>
      <c r="B40" s="151">
        <v>70005</v>
      </c>
      <c r="C40" s="26"/>
      <c r="D40" s="27" t="s">
        <v>7</v>
      </c>
      <c r="E40" s="28">
        <f>E41+E48+E46+E44</f>
        <v>23006.09</v>
      </c>
      <c r="F40" s="28">
        <f>F41+F48+F46+F44</f>
        <v>284828.55</v>
      </c>
      <c r="G40" s="28">
        <f>G41+G48+G46+G44</f>
        <v>243788.11</v>
      </c>
      <c r="H40" s="28">
        <f>H41+H48+H46+H44</f>
        <v>235410.75</v>
      </c>
      <c r="I40" s="138">
        <f t="shared" si="5"/>
        <v>96.56367162451033</v>
      </c>
      <c r="J40" s="138">
        <f t="shared" si="1"/>
        <v>1023.254060120603</v>
      </c>
      <c r="K40" s="28" t="e">
        <f>K41+K48+K46+K44</f>
        <v>#REF!</v>
      </c>
      <c r="L40" s="28">
        <f>L41+L48+L46+L44</f>
        <v>1771.2</v>
      </c>
      <c r="M40" s="28">
        <f>M41+M48+M46+M44</f>
        <v>0</v>
      </c>
      <c r="N40" s="28">
        <f>N41+N48+N46+N44</f>
        <v>235410.75</v>
      </c>
      <c r="O40" s="126">
        <f>O41+O48+O46+O44</f>
        <v>6524.160000000006</v>
      </c>
    </row>
    <row r="41" spans="1:15" s="12" customFormat="1" ht="19.5" customHeight="1">
      <c r="A41" s="149"/>
      <c r="B41" s="149"/>
      <c r="C41" s="151">
        <v>6050</v>
      </c>
      <c r="D41" s="27" t="s">
        <v>11</v>
      </c>
      <c r="E41" s="28">
        <f>E43+E42</f>
        <v>23006.09</v>
      </c>
      <c r="F41" s="28">
        <f aca="true" t="shared" si="15" ref="F41:O41">F43+F42</f>
        <v>0</v>
      </c>
      <c r="G41" s="28">
        <f t="shared" si="15"/>
        <v>6150</v>
      </c>
      <c r="H41" s="28">
        <f t="shared" si="15"/>
        <v>0</v>
      </c>
      <c r="I41" s="138">
        <f t="shared" si="5"/>
        <v>0</v>
      </c>
      <c r="J41" s="138">
        <f t="shared" si="1"/>
        <v>0</v>
      </c>
      <c r="K41" s="28">
        <f t="shared" si="15"/>
        <v>0</v>
      </c>
      <c r="L41" s="28">
        <f t="shared" si="15"/>
        <v>0</v>
      </c>
      <c r="M41" s="28">
        <f t="shared" si="15"/>
        <v>0</v>
      </c>
      <c r="N41" s="28">
        <f t="shared" si="15"/>
        <v>0</v>
      </c>
      <c r="O41" s="126">
        <f t="shared" si="15"/>
        <v>6150</v>
      </c>
    </row>
    <row r="42" spans="1:15" ht="30.75" customHeight="1">
      <c r="A42" s="149"/>
      <c r="B42" s="149"/>
      <c r="C42" s="149"/>
      <c r="D42" s="95" t="s">
        <v>70</v>
      </c>
      <c r="E42" s="36">
        <v>20738</v>
      </c>
      <c r="F42" s="35"/>
      <c r="G42" s="35">
        <v>6150</v>
      </c>
      <c r="H42" s="35"/>
      <c r="I42" s="137">
        <f t="shared" si="5"/>
        <v>0</v>
      </c>
      <c r="J42" s="138">
        <f t="shared" si="1"/>
        <v>0</v>
      </c>
      <c r="K42" s="29"/>
      <c r="L42" s="30"/>
      <c r="M42" s="30"/>
      <c r="N42" s="30">
        <f aca="true" t="shared" si="16" ref="N42:N47">H42-M42</f>
        <v>0</v>
      </c>
      <c r="O42" s="128">
        <f t="shared" si="8"/>
        <v>6150</v>
      </c>
    </row>
    <row r="43" spans="1:15" s="10" customFormat="1" ht="22.5" customHeight="1">
      <c r="A43" s="149"/>
      <c r="B43" s="149"/>
      <c r="C43" s="149"/>
      <c r="D43" s="34" t="s">
        <v>38</v>
      </c>
      <c r="E43" s="36">
        <v>2268.09</v>
      </c>
      <c r="F43" s="35"/>
      <c r="G43" s="35"/>
      <c r="H43" s="35"/>
      <c r="I43" s="137"/>
      <c r="J43" s="138">
        <f t="shared" si="1"/>
        <v>0</v>
      </c>
      <c r="K43" s="29"/>
      <c r="L43" s="62"/>
      <c r="M43" s="37"/>
      <c r="N43" s="30">
        <f t="shared" si="16"/>
        <v>0</v>
      </c>
      <c r="O43" s="128">
        <f t="shared" si="8"/>
        <v>0</v>
      </c>
    </row>
    <row r="44" spans="1:15" s="10" customFormat="1" ht="23.25" customHeight="1">
      <c r="A44" s="149"/>
      <c r="B44" s="149"/>
      <c r="C44" s="113">
        <v>6057</v>
      </c>
      <c r="D44" s="34" t="s">
        <v>11</v>
      </c>
      <c r="E44" s="36">
        <f>E45</f>
        <v>0</v>
      </c>
      <c r="F44" s="36">
        <f aca="true" t="shared" si="17" ref="F44:O44">F45</f>
        <v>170322</v>
      </c>
      <c r="G44" s="36">
        <f t="shared" si="17"/>
        <v>133059</v>
      </c>
      <c r="H44" s="36">
        <f t="shared" si="17"/>
        <v>132977</v>
      </c>
      <c r="I44" s="138">
        <f t="shared" si="5"/>
        <v>99.9383732028649</v>
      </c>
      <c r="J44" s="138" t="e">
        <f t="shared" si="1"/>
        <v>#DIV/0!</v>
      </c>
      <c r="K44" s="36">
        <f t="shared" si="17"/>
        <v>0</v>
      </c>
      <c r="L44" s="36">
        <f t="shared" si="17"/>
        <v>0</v>
      </c>
      <c r="M44" s="36">
        <f t="shared" si="17"/>
        <v>0</v>
      </c>
      <c r="N44" s="30">
        <f t="shared" si="16"/>
        <v>132977</v>
      </c>
      <c r="O44" s="130">
        <f t="shared" si="17"/>
        <v>0</v>
      </c>
    </row>
    <row r="45" spans="1:15" s="10" customFormat="1" ht="23.25" customHeight="1">
      <c r="A45" s="149"/>
      <c r="B45" s="149"/>
      <c r="C45" s="113"/>
      <c r="D45" s="34" t="s">
        <v>83</v>
      </c>
      <c r="E45" s="36"/>
      <c r="F45" s="35">
        <v>170322</v>
      </c>
      <c r="G45" s="35">
        <v>133059</v>
      </c>
      <c r="H45" s="35">
        <v>132977</v>
      </c>
      <c r="I45" s="137">
        <f>(H45/G45)*100</f>
        <v>99.9383732028649</v>
      </c>
      <c r="J45" s="138" t="e">
        <f t="shared" si="1"/>
        <v>#DIV/0!</v>
      </c>
      <c r="K45" s="48"/>
      <c r="L45" s="62"/>
      <c r="M45" s="37"/>
      <c r="N45" s="30">
        <f t="shared" si="16"/>
        <v>132977</v>
      </c>
      <c r="O45" s="128"/>
    </row>
    <row r="46" spans="1:15" s="10" customFormat="1" ht="22.5">
      <c r="A46" s="149"/>
      <c r="B46" s="149"/>
      <c r="C46" s="181">
        <v>6059</v>
      </c>
      <c r="D46" s="34" t="s">
        <v>11</v>
      </c>
      <c r="E46" s="36">
        <f>E47</f>
        <v>0</v>
      </c>
      <c r="F46" s="36">
        <f>F47</f>
        <v>109006.55</v>
      </c>
      <c r="G46" s="36">
        <f>G47</f>
        <v>91579.11</v>
      </c>
      <c r="H46" s="36">
        <f>H47</f>
        <v>91559.4</v>
      </c>
      <c r="I46" s="138">
        <f t="shared" si="5"/>
        <v>99.97847762442767</v>
      </c>
      <c r="J46" s="138" t="e">
        <f t="shared" si="1"/>
        <v>#DIV/0!</v>
      </c>
      <c r="K46" s="36" t="e">
        <f>#REF!+#REF!+K47</f>
        <v>#REF!</v>
      </c>
      <c r="L46" s="36">
        <f>L47</f>
        <v>0</v>
      </c>
      <c r="M46" s="36">
        <f>M47</f>
        <v>0</v>
      </c>
      <c r="N46" s="30">
        <f t="shared" si="16"/>
        <v>91559.4</v>
      </c>
      <c r="O46" s="128">
        <f t="shared" si="8"/>
        <v>19.710000000006403</v>
      </c>
    </row>
    <row r="47" spans="1:15" s="10" customFormat="1" ht="22.5">
      <c r="A47" s="149"/>
      <c r="B47" s="149"/>
      <c r="C47" s="161"/>
      <c r="D47" s="34" t="s">
        <v>83</v>
      </c>
      <c r="E47" s="36"/>
      <c r="F47" s="35">
        <v>109006.55</v>
      </c>
      <c r="G47" s="35">
        <v>91579.11</v>
      </c>
      <c r="H47" s="35">
        <v>91559.4</v>
      </c>
      <c r="I47" s="137">
        <f t="shared" si="5"/>
        <v>99.97847762442767</v>
      </c>
      <c r="J47" s="138" t="e">
        <f t="shared" si="1"/>
        <v>#DIV/0!</v>
      </c>
      <c r="K47" s="48"/>
      <c r="L47" s="62"/>
      <c r="M47" s="37"/>
      <c r="N47" s="30">
        <f t="shared" si="16"/>
        <v>91559.4</v>
      </c>
      <c r="O47" s="128">
        <f t="shared" si="8"/>
        <v>19.710000000006403</v>
      </c>
    </row>
    <row r="48" spans="1:15" s="12" customFormat="1" ht="20.25" customHeight="1">
      <c r="A48" s="149"/>
      <c r="B48" s="149"/>
      <c r="C48" s="151">
        <v>6060</v>
      </c>
      <c r="D48" s="27" t="s">
        <v>13</v>
      </c>
      <c r="E48" s="28">
        <f>E49</f>
        <v>0</v>
      </c>
      <c r="F48" s="28">
        <f>F49</f>
        <v>5500</v>
      </c>
      <c r="G48" s="28">
        <f>G49</f>
        <v>13000</v>
      </c>
      <c r="H48" s="28">
        <f>H49</f>
        <v>10874.35</v>
      </c>
      <c r="I48" s="138">
        <f t="shared" si="5"/>
        <v>83.64884615384615</v>
      </c>
      <c r="J48" s="138" t="e">
        <f t="shared" si="1"/>
        <v>#DIV/0!</v>
      </c>
      <c r="K48" s="28" t="e">
        <f>K49+#REF!+#REF!+#REF!</f>
        <v>#REF!</v>
      </c>
      <c r="L48" s="28">
        <f>L49</f>
        <v>1771.2</v>
      </c>
      <c r="M48" s="28">
        <f>M49</f>
        <v>0</v>
      </c>
      <c r="N48" s="28">
        <f>N49</f>
        <v>10874.35</v>
      </c>
      <c r="O48" s="128">
        <f t="shared" si="8"/>
        <v>354.4499999999996</v>
      </c>
    </row>
    <row r="49" spans="1:15" ht="11.25" customHeight="1">
      <c r="A49" s="149"/>
      <c r="B49" s="149"/>
      <c r="C49" s="149"/>
      <c r="D49" s="34" t="s">
        <v>41</v>
      </c>
      <c r="E49" s="35"/>
      <c r="F49" s="35">
        <v>5500</v>
      </c>
      <c r="G49" s="35">
        <v>13000</v>
      </c>
      <c r="H49" s="35">
        <v>10874.35</v>
      </c>
      <c r="I49" s="137">
        <f t="shared" si="5"/>
        <v>83.64884615384615</v>
      </c>
      <c r="J49" s="138" t="e">
        <f t="shared" si="1"/>
        <v>#DIV/0!</v>
      </c>
      <c r="K49" s="29"/>
      <c r="L49" s="30">
        <v>1771.2</v>
      </c>
      <c r="M49" s="31"/>
      <c r="N49" s="30">
        <f aca="true" t="shared" si="18" ref="N49:N54">H49-M49</f>
        <v>10874.35</v>
      </c>
      <c r="O49" s="128">
        <f t="shared" si="8"/>
        <v>354.4499999999996</v>
      </c>
    </row>
    <row r="50" spans="1:15" s="13" customFormat="1" ht="11.25" customHeight="1">
      <c r="A50" s="148">
        <v>750</v>
      </c>
      <c r="B50" s="40"/>
      <c r="C50" s="40"/>
      <c r="D50" s="41" t="s">
        <v>15</v>
      </c>
      <c r="E50" s="23">
        <f>E51</f>
        <v>1586.7</v>
      </c>
      <c r="F50" s="23">
        <f aca="true" t="shared" si="19" ref="F50:M51">F51</f>
        <v>10000</v>
      </c>
      <c r="G50" s="23">
        <f t="shared" si="19"/>
        <v>96600</v>
      </c>
      <c r="H50" s="23">
        <f t="shared" si="19"/>
        <v>21356</v>
      </c>
      <c r="I50" s="137">
        <f t="shared" si="5"/>
        <v>22.107660455486542</v>
      </c>
      <c r="J50" s="138">
        <f t="shared" si="1"/>
        <v>1345.938110543896</v>
      </c>
      <c r="K50" s="23">
        <f t="shared" si="19"/>
        <v>0</v>
      </c>
      <c r="L50" s="23">
        <f t="shared" si="19"/>
        <v>0</v>
      </c>
      <c r="M50" s="23">
        <f t="shared" si="19"/>
        <v>0</v>
      </c>
      <c r="N50" s="33">
        <f t="shared" si="18"/>
        <v>21356</v>
      </c>
      <c r="O50" s="128">
        <f t="shared" si="8"/>
        <v>75244</v>
      </c>
    </row>
    <row r="51" spans="1:15" ht="12.75">
      <c r="A51" s="149"/>
      <c r="B51" s="151">
        <v>75023</v>
      </c>
      <c r="C51" s="46"/>
      <c r="D51" s="27" t="s">
        <v>16</v>
      </c>
      <c r="E51" s="28">
        <f>E52</f>
        <v>1586.7</v>
      </c>
      <c r="F51" s="28">
        <f t="shared" si="19"/>
        <v>10000</v>
      </c>
      <c r="G51" s="28">
        <f t="shared" si="19"/>
        <v>96600</v>
      </c>
      <c r="H51" s="28">
        <f t="shared" si="19"/>
        <v>21356</v>
      </c>
      <c r="I51" s="138">
        <f t="shared" si="5"/>
        <v>22.107660455486542</v>
      </c>
      <c r="J51" s="138">
        <f t="shared" si="1"/>
        <v>1345.938110543896</v>
      </c>
      <c r="K51" s="28">
        <f t="shared" si="19"/>
        <v>0</v>
      </c>
      <c r="L51" s="28">
        <f t="shared" si="19"/>
        <v>0</v>
      </c>
      <c r="M51" s="28">
        <f t="shared" si="19"/>
        <v>0</v>
      </c>
      <c r="N51" s="33">
        <f t="shared" si="18"/>
        <v>21356</v>
      </c>
      <c r="O51" s="128">
        <f t="shared" si="8"/>
        <v>75244</v>
      </c>
    </row>
    <row r="52" spans="1:15" s="12" customFormat="1" ht="24" customHeight="1">
      <c r="A52" s="149"/>
      <c r="B52" s="149"/>
      <c r="C52" s="151">
        <v>6060</v>
      </c>
      <c r="D52" s="27" t="s">
        <v>17</v>
      </c>
      <c r="E52" s="28">
        <f>E53</f>
        <v>1586.7</v>
      </c>
      <c r="F52" s="28">
        <f>F53</f>
        <v>10000</v>
      </c>
      <c r="G52" s="28">
        <f>G53</f>
        <v>96600</v>
      </c>
      <c r="H52" s="28">
        <f>H53</f>
        <v>21356</v>
      </c>
      <c r="I52" s="138">
        <f t="shared" si="5"/>
        <v>22.107660455486542</v>
      </c>
      <c r="J52" s="138">
        <f t="shared" si="1"/>
        <v>1345.938110543896</v>
      </c>
      <c r="K52" s="32"/>
      <c r="L52" s="33">
        <f>L53</f>
        <v>0</v>
      </c>
      <c r="M52" s="38"/>
      <c r="N52" s="30">
        <f t="shared" si="18"/>
        <v>21356</v>
      </c>
      <c r="O52" s="128">
        <f t="shared" si="8"/>
        <v>75244</v>
      </c>
    </row>
    <row r="53" spans="1:15" ht="12.75">
      <c r="A53" s="183"/>
      <c r="B53" s="183"/>
      <c r="C53" s="183"/>
      <c r="D53" s="34" t="s">
        <v>18</v>
      </c>
      <c r="E53" s="35">
        <v>1586.7</v>
      </c>
      <c r="F53" s="35">
        <v>10000</v>
      </c>
      <c r="G53" s="35">
        <v>96600</v>
      </c>
      <c r="H53" s="35">
        <v>21356</v>
      </c>
      <c r="I53" s="137">
        <f t="shared" si="5"/>
        <v>22.107660455486542</v>
      </c>
      <c r="J53" s="138">
        <f t="shared" si="1"/>
        <v>1345.938110543896</v>
      </c>
      <c r="K53" s="29"/>
      <c r="L53" s="30"/>
      <c r="M53" s="31"/>
      <c r="N53" s="30">
        <f t="shared" si="18"/>
        <v>21356</v>
      </c>
      <c r="O53" s="128">
        <f t="shared" si="8"/>
        <v>75244</v>
      </c>
    </row>
    <row r="54" spans="1:15" s="13" customFormat="1" ht="26.25" customHeight="1">
      <c r="A54" s="148">
        <v>754</v>
      </c>
      <c r="B54" s="40"/>
      <c r="C54" s="40"/>
      <c r="D54" s="41" t="s">
        <v>19</v>
      </c>
      <c r="E54" s="23">
        <f>E55+E58</f>
        <v>31365</v>
      </c>
      <c r="F54" s="23">
        <f>F55+F58</f>
        <v>784927</v>
      </c>
      <c r="G54" s="23">
        <f>G55+G58</f>
        <v>784927</v>
      </c>
      <c r="H54" s="23">
        <f>H55+H58</f>
        <v>748502.92</v>
      </c>
      <c r="I54" s="138">
        <f t="shared" si="5"/>
        <v>95.35955827739396</v>
      </c>
      <c r="J54" s="138">
        <f t="shared" si="1"/>
        <v>2386.4272915670335</v>
      </c>
      <c r="K54" s="23">
        <f>K55+K58</f>
        <v>0</v>
      </c>
      <c r="L54" s="23">
        <f>L55+L58</f>
        <v>0</v>
      </c>
      <c r="M54" s="23">
        <f>M55+M58</f>
        <v>547539.31</v>
      </c>
      <c r="N54" s="33">
        <f t="shared" si="18"/>
        <v>200963.61</v>
      </c>
      <c r="O54" s="128">
        <f t="shared" si="8"/>
        <v>36424.07999999996</v>
      </c>
    </row>
    <row r="55" spans="1:15" ht="12.75">
      <c r="A55" s="149"/>
      <c r="B55" s="151">
        <v>75412</v>
      </c>
      <c r="C55" s="46"/>
      <c r="D55" s="27" t="s">
        <v>8</v>
      </c>
      <c r="E55" s="28">
        <f>E56</f>
        <v>0</v>
      </c>
      <c r="F55" s="28">
        <f>F56</f>
        <v>4000</v>
      </c>
      <c r="G55" s="28">
        <f>G56</f>
        <v>4000</v>
      </c>
      <c r="H55" s="28">
        <f>H56</f>
        <v>0</v>
      </c>
      <c r="I55" s="138">
        <f t="shared" si="5"/>
        <v>0</v>
      </c>
      <c r="J55" s="138" t="e">
        <f t="shared" si="1"/>
        <v>#DIV/0!</v>
      </c>
      <c r="K55" s="29"/>
      <c r="L55" s="64">
        <f>L56</f>
        <v>0</v>
      </c>
      <c r="M55" s="64">
        <f>M56</f>
        <v>0</v>
      </c>
      <c r="N55" s="64">
        <f>N56</f>
        <v>0</v>
      </c>
      <c r="O55" s="128">
        <f t="shared" si="8"/>
        <v>4000</v>
      </c>
    </row>
    <row r="56" spans="1:15" s="12" customFormat="1" ht="24" customHeight="1">
      <c r="A56" s="149"/>
      <c r="B56" s="149"/>
      <c r="C56" s="151">
        <v>6050</v>
      </c>
      <c r="D56" s="27" t="s">
        <v>23</v>
      </c>
      <c r="E56" s="28">
        <f>E57</f>
        <v>0</v>
      </c>
      <c r="F56" s="28">
        <f aca="true" t="shared" si="20" ref="F56:O56">F57</f>
        <v>4000</v>
      </c>
      <c r="G56" s="28">
        <f t="shared" si="20"/>
        <v>4000</v>
      </c>
      <c r="H56" s="28">
        <f t="shared" si="20"/>
        <v>0</v>
      </c>
      <c r="I56" s="138">
        <f t="shared" si="5"/>
        <v>0</v>
      </c>
      <c r="J56" s="138" t="e">
        <f t="shared" si="1"/>
        <v>#DIV/0!</v>
      </c>
      <c r="K56" s="28">
        <f t="shared" si="20"/>
        <v>0</v>
      </c>
      <c r="L56" s="28">
        <f t="shared" si="20"/>
        <v>0</v>
      </c>
      <c r="M56" s="28">
        <f t="shared" si="20"/>
        <v>0</v>
      </c>
      <c r="N56" s="28">
        <f t="shared" si="20"/>
        <v>0</v>
      </c>
      <c r="O56" s="126">
        <f t="shared" si="20"/>
        <v>4000</v>
      </c>
    </row>
    <row r="57" spans="1:15" ht="22.5">
      <c r="A57" s="149"/>
      <c r="B57" s="149"/>
      <c r="C57" s="152"/>
      <c r="D57" s="78" t="s">
        <v>84</v>
      </c>
      <c r="E57" s="35"/>
      <c r="F57" s="35">
        <v>4000</v>
      </c>
      <c r="G57" s="35">
        <v>4000</v>
      </c>
      <c r="H57" s="35"/>
      <c r="I57" s="137">
        <f t="shared" si="5"/>
        <v>0</v>
      </c>
      <c r="J57" s="138" t="e">
        <f t="shared" si="1"/>
        <v>#DIV/0!</v>
      </c>
      <c r="K57" s="29"/>
      <c r="L57" s="30"/>
      <c r="M57" s="31"/>
      <c r="N57" s="30">
        <f aca="true" t="shared" si="21" ref="N57:N62">H57-M57</f>
        <v>0</v>
      </c>
      <c r="O57" s="128">
        <f t="shared" si="8"/>
        <v>4000</v>
      </c>
    </row>
    <row r="58" spans="1:15" ht="18" customHeight="1">
      <c r="A58" s="149"/>
      <c r="B58" s="151">
        <v>75495</v>
      </c>
      <c r="C58" s="46"/>
      <c r="D58" s="27" t="s">
        <v>14</v>
      </c>
      <c r="E58" s="28">
        <f>E59+E61</f>
        <v>31365</v>
      </c>
      <c r="F58" s="28">
        <f aca="true" t="shared" si="22" ref="F58:M58">F59+F61</f>
        <v>780927</v>
      </c>
      <c r="G58" s="28">
        <f t="shared" si="22"/>
        <v>780927</v>
      </c>
      <c r="H58" s="28">
        <f t="shared" si="22"/>
        <v>748502.92</v>
      </c>
      <c r="I58" s="138">
        <f t="shared" si="5"/>
        <v>95.8480011575986</v>
      </c>
      <c r="J58" s="138">
        <f t="shared" si="1"/>
        <v>2386.4272915670335</v>
      </c>
      <c r="K58" s="28">
        <f t="shared" si="22"/>
        <v>0</v>
      </c>
      <c r="L58" s="28">
        <f t="shared" si="22"/>
        <v>0</v>
      </c>
      <c r="M58" s="28">
        <f t="shared" si="22"/>
        <v>547539.31</v>
      </c>
      <c r="N58" s="33">
        <f t="shared" si="21"/>
        <v>200963.61</v>
      </c>
      <c r="O58" s="128">
        <f t="shared" si="8"/>
        <v>32424.079999999958</v>
      </c>
    </row>
    <row r="59" spans="1:15" s="12" customFormat="1" ht="23.25" customHeight="1">
      <c r="A59" s="149"/>
      <c r="B59" s="149"/>
      <c r="C59" s="151">
        <v>6057</v>
      </c>
      <c r="D59" s="27" t="s">
        <v>6</v>
      </c>
      <c r="E59" s="28">
        <f>E60</f>
        <v>26660.25</v>
      </c>
      <c r="F59" s="28">
        <f>F60</f>
        <v>655423.95</v>
      </c>
      <c r="G59" s="28">
        <f>G60</f>
        <v>655423.95</v>
      </c>
      <c r="H59" s="28">
        <f>H60</f>
        <v>626048.65</v>
      </c>
      <c r="I59" s="138">
        <f t="shared" si="5"/>
        <v>95.5181222779546</v>
      </c>
      <c r="J59" s="138">
        <f t="shared" si="1"/>
        <v>2348.2474845509705</v>
      </c>
      <c r="K59" s="32"/>
      <c r="L59" s="33">
        <f>L60</f>
        <v>0</v>
      </c>
      <c r="M59" s="33">
        <f>M60</f>
        <v>547539.31</v>
      </c>
      <c r="N59" s="33">
        <f t="shared" si="21"/>
        <v>78509.33999999997</v>
      </c>
      <c r="O59" s="128">
        <f t="shared" si="8"/>
        <v>29375.29999999993</v>
      </c>
    </row>
    <row r="60" spans="1:15" ht="33.75">
      <c r="A60" s="149"/>
      <c r="B60" s="149"/>
      <c r="C60" s="174"/>
      <c r="D60" s="78" t="s">
        <v>58</v>
      </c>
      <c r="E60" s="35">
        <v>26660.25</v>
      </c>
      <c r="F60" s="35">
        <v>655423.95</v>
      </c>
      <c r="G60" s="35">
        <v>655423.95</v>
      </c>
      <c r="H60" s="35">
        <v>626048.65</v>
      </c>
      <c r="I60" s="137">
        <f t="shared" si="5"/>
        <v>95.5181222779546</v>
      </c>
      <c r="J60" s="138">
        <f t="shared" si="1"/>
        <v>2348.2474845509705</v>
      </c>
      <c r="K60" s="29"/>
      <c r="L60" s="30"/>
      <c r="M60" s="30">
        <v>547539.31</v>
      </c>
      <c r="N60" s="30">
        <f t="shared" si="21"/>
        <v>78509.33999999997</v>
      </c>
      <c r="O60" s="128">
        <f t="shared" si="8"/>
        <v>29375.29999999993</v>
      </c>
    </row>
    <row r="61" spans="1:15" ht="26.25" customHeight="1">
      <c r="A61" s="154"/>
      <c r="B61" s="154"/>
      <c r="C61" s="151">
        <v>6059</v>
      </c>
      <c r="D61" s="27" t="s">
        <v>6</v>
      </c>
      <c r="E61" s="28">
        <f>E62</f>
        <v>4704.75</v>
      </c>
      <c r="F61" s="28">
        <f aca="true" t="shared" si="23" ref="F61:M61">F62</f>
        <v>125503.05</v>
      </c>
      <c r="G61" s="28">
        <f t="shared" si="23"/>
        <v>125503.05</v>
      </c>
      <c r="H61" s="28">
        <f t="shared" si="23"/>
        <v>122454.27</v>
      </c>
      <c r="I61" s="138">
        <f t="shared" si="5"/>
        <v>97.5707522645864</v>
      </c>
      <c r="J61" s="138">
        <f t="shared" si="1"/>
        <v>2602.7795313247248</v>
      </c>
      <c r="K61" s="35">
        <f t="shared" si="23"/>
        <v>0</v>
      </c>
      <c r="L61" s="35">
        <f t="shared" si="23"/>
        <v>0</v>
      </c>
      <c r="M61" s="35">
        <f t="shared" si="23"/>
        <v>0</v>
      </c>
      <c r="N61" s="33">
        <f t="shared" si="21"/>
        <v>122454.27</v>
      </c>
      <c r="O61" s="128">
        <f t="shared" si="8"/>
        <v>3048.779999999999</v>
      </c>
    </row>
    <row r="62" spans="1:15" ht="33.75">
      <c r="A62" s="161"/>
      <c r="B62" s="161"/>
      <c r="C62" s="174"/>
      <c r="D62" s="78" t="s">
        <v>58</v>
      </c>
      <c r="E62" s="35">
        <v>4704.75</v>
      </c>
      <c r="F62" s="35">
        <v>125503.05</v>
      </c>
      <c r="G62" s="35">
        <v>125503.05</v>
      </c>
      <c r="H62" s="35">
        <v>122454.27</v>
      </c>
      <c r="I62" s="137">
        <f t="shared" si="5"/>
        <v>97.5707522645864</v>
      </c>
      <c r="J62" s="138">
        <f t="shared" si="1"/>
        <v>2602.7795313247248</v>
      </c>
      <c r="K62" s="29"/>
      <c r="L62" s="30"/>
      <c r="M62" s="30"/>
      <c r="N62" s="30">
        <f t="shared" si="21"/>
        <v>122454.27</v>
      </c>
      <c r="O62" s="128">
        <f t="shared" si="8"/>
        <v>3048.779999999999</v>
      </c>
    </row>
    <row r="63" spans="1:17" ht="15.75" customHeight="1">
      <c r="A63" s="151">
        <v>801</v>
      </c>
      <c r="B63" s="46"/>
      <c r="C63" s="46"/>
      <c r="D63" s="27" t="s">
        <v>21</v>
      </c>
      <c r="E63" s="28">
        <f>E64+E76+E81+E73</f>
        <v>2004843.3299999998</v>
      </c>
      <c r="F63" s="28">
        <f>F64+F76+F81+F73</f>
        <v>285800</v>
      </c>
      <c r="G63" s="28">
        <f>G64+G76+G81+G73</f>
        <v>376000</v>
      </c>
      <c r="H63" s="28">
        <f>H64+H76+H81+H73</f>
        <v>336253.76</v>
      </c>
      <c r="I63" s="138">
        <f t="shared" si="5"/>
        <v>89.4291914893617</v>
      </c>
      <c r="J63" s="138">
        <f t="shared" si="1"/>
        <v>16.77207166108087</v>
      </c>
      <c r="K63" s="28">
        <f>K64+K76+K81+K73</f>
        <v>0</v>
      </c>
      <c r="L63" s="28">
        <f>L64+L76+L81+L73</f>
        <v>0</v>
      </c>
      <c r="M63" s="28">
        <f>M64+M76+M81+M73</f>
        <v>20966.59</v>
      </c>
      <c r="N63" s="28">
        <f>N64+N76+N81+N73</f>
        <v>315287.17</v>
      </c>
      <c r="O63" s="126">
        <f>O64+O76+O81+O73</f>
        <v>0</v>
      </c>
      <c r="P63" s="12"/>
      <c r="Q63" s="12"/>
    </row>
    <row r="64" spans="1:15" ht="14.25" customHeight="1">
      <c r="A64" s="149"/>
      <c r="B64" s="151">
        <v>80101</v>
      </c>
      <c r="C64" s="26"/>
      <c r="D64" s="27" t="s">
        <v>22</v>
      </c>
      <c r="E64" s="28">
        <f>E68+E71+E65</f>
        <v>0</v>
      </c>
      <c r="F64" s="28">
        <f>F68+F71+F65</f>
        <v>268800</v>
      </c>
      <c r="G64" s="28">
        <f>G68+G71+G65</f>
        <v>255800</v>
      </c>
      <c r="H64" s="28">
        <f>H68+H71+H65</f>
        <v>221071.64</v>
      </c>
      <c r="I64" s="138">
        <f t="shared" si="5"/>
        <v>86.42362783424551</v>
      </c>
      <c r="J64" s="138" t="e">
        <f t="shared" si="1"/>
        <v>#DIV/0!</v>
      </c>
      <c r="K64" s="28">
        <f>K68+K71+K65</f>
        <v>0</v>
      </c>
      <c r="L64" s="28">
        <f>L68+L71+L65</f>
        <v>0</v>
      </c>
      <c r="M64" s="28">
        <f>M68+M71+M65</f>
        <v>5968.39</v>
      </c>
      <c r="N64" s="33">
        <f aca="true" t="shared" si="24" ref="N64:N77">H64-M64</f>
        <v>215103.25</v>
      </c>
      <c r="O64" s="126">
        <f>O68+O71+O65</f>
        <v>0</v>
      </c>
    </row>
    <row r="65" spans="1:15" ht="14.25" customHeight="1">
      <c r="A65" s="149"/>
      <c r="B65" s="152"/>
      <c r="C65" s="171">
        <v>6050</v>
      </c>
      <c r="D65" s="78" t="s">
        <v>6</v>
      </c>
      <c r="E65" s="70">
        <f>E66+E67</f>
        <v>0</v>
      </c>
      <c r="F65" s="70">
        <f aca="true" t="shared" si="25" ref="F65:O65">F66+F67</f>
        <v>198800</v>
      </c>
      <c r="G65" s="70">
        <f t="shared" si="25"/>
        <v>249300</v>
      </c>
      <c r="H65" s="70">
        <f t="shared" si="25"/>
        <v>215103.25</v>
      </c>
      <c r="I65" s="138">
        <f t="shared" si="5"/>
        <v>86.28289209787404</v>
      </c>
      <c r="J65" s="138" t="e">
        <f t="shared" si="1"/>
        <v>#DIV/0!</v>
      </c>
      <c r="K65" s="70">
        <f t="shared" si="25"/>
        <v>0</v>
      </c>
      <c r="L65" s="70">
        <f t="shared" si="25"/>
        <v>0</v>
      </c>
      <c r="M65" s="70">
        <f t="shared" si="25"/>
        <v>0</v>
      </c>
      <c r="N65" s="33">
        <f t="shared" si="24"/>
        <v>215103.25</v>
      </c>
      <c r="O65" s="131">
        <f t="shared" si="25"/>
        <v>0</v>
      </c>
    </row>
    <row r="66" spans="1:15" s="74" customFormat="1" ht="14.25" customHeight="1">
      <c r="A66" s="149"/>
      <c r="B66" s="152"/>
      <c r="C66" s="172"/>
      <c r="D66" s="34" t="s">
        <v>101</v>
      </c>
      <c r="E66" s="49"/>
      <c r="F66" s="49">
        <v>198800</v>
      </c>
      <c r="G66" s="49">
        <v>180800</v>
      </c>
      <c r="H66" s="49">
        <v>146603.25</v>
      </c>
      <c r="I66" s="137">
        <f t="shared" si="5"/>
        <v>81.08586836283186</v>
      </c>
      <c r="J66" s="138" t="e">
        <f t="shared" si="1"/>
        <v>#DIV/0!</v>
      </c>
      <c r="K66" s="49"/>
      <c r="L66" s="49"/>
      <c r="M66" s="49"/>
      <c r="N66" s="30">
        <f t="shared" si="24"/>
        <v>146603.25</v>
      </c>
      <c r="O66" s="127"/>
    </row>
    <row r="67" spans="1:15" s="74" customFormat="1" ht="14.25" customHeight="1">
      <c r="A67" s="149"/>
      <c r="B67" s="152"/>
      <c r="C67" s="161"/>
      <c r="D67" s="96" t="s">
        <v>71</v>
      </c>
      <c r="E67" s="49"/>
      <c r="F67" s="49"/>
      <c r="G67" s="49">
        <v>68500</v>
      </c>
      <c r="H67" s="49">
        <v>68500</v>
      </c>
      <c r="I67" s="137">
        <f t="shared" si="5"/>
        <v>100</v>
      </c>
      <c r="J67" s="138" t="e">
        <f t="shared" si="1"/>
        <v>#DIV/0!</v>
      </c>
      <c r="K67" s="49"/>
      <c r="L67" s="49"/>
      <c r="M67" s="49"/>
      <c r="N67" s="30">
        <f t="shared" si="24"/>
        <v>68500</v>
      </c>
      <c r="O67" s="127"/>
    </row>
    <row r="68" spans="1:15" ht="14.25" customHeight="1">
      <c r="A68" s="149"/>
      <c r="B68" s="152"/>
      <c r="C68" s="171">
        <v>6057</v>
      </c>
      <c r="D68" s="78" t="s">
        <v>6</v>
      </c>
      <c r="E68" s="70">
        <f>E69+E70</f>
        <v>0</v>
      </c>
      <c r="F68" s="70">
        <f aca="true" t="shared" si="26" ref="F68:O68">F69+F70</f>
        <v>25000</v>
      </c>
      <c r="G68" s="70">
        <f t="shared" si="26"/>
        <v>6500</v>
      </c>
      <c r="H68" s="70">
        <f t="shared" si="26"/>
        <v>5968.39</v>
      </c>
      <c r="I68" s="138">
        <f t="shared" si="5"/>
        <v>91.82138461538462</v>
      </c>
      <c r="J68" s="138" t="e">
        <f t="shared" si="1"/>
        <v>#DIV/0!</v>
      </c>
      <c r="K68" s="70">
        <f t="shared" si="26"/>
        <v>0</v>
      </c>
      <c r="L68" s="70">
        <f t="shared" si="26"/>
        <v>0</v>
      </c>
      <c r="M68" s="70">
        <f t="shared" si="26"/>
        <v>5968.39</v>
      </c>
      <c r="N68" s="33">
        <f t="shared" si="24"/>
        <v>0</v>
      </c>
      <c r="O68" s="131">
        <f t="shared" si="26"/>
        <v>0</v>
      </c>
    </row>
    <row r="69" spans="1:15" ht="14.25" customHeight="1">
      <c r="A69" s="149"/>
      <c r="B69" s="152"/>
      <c r="C69" s="172"/>
      <c r="D69" s="96" t="s">
        <v>71</v>
      </c>
      <c r="E69" s="70"/>
      <c r="F69" s="70">
        <v>25000</v>
      </c>
      <c r="G69" s="49"/>
      <c r="H69" s="70"/>
      <c r="I69" s="138"/>
      <c r="J69" s="138" t="e">
        <f t="shared" si="1"/>
        <v>#DIV/0!</v>
      </c>
      <c r="K69" s="70"/>
      <c r="L69" s="49"/>
      <c r="M69" s="49"/>
      <c r="N69" s="30">
        <f t="shared" si="24"/>
        <v>0</v>
      </c>
      <c r="O69" s="128">
        <f t="shared" si="8"/>
        <v>0</v>
      </c>
    </row>
    <row r="70" spans="1:15" ht="14.25" customHeight="1">
      <c r="A70" s="149"/>
      <c r="B70" s="152"/>
      <c r="C70" s="161"/>
      <c r="D70" s="96" t="s">
        <v>95</v>
      </c>
      <c r="E70" s="70"/>
      <c r="F70" s="70"/>
      <c r="G70" s="49">
        <v>6500</v>
      </c>
      <c r="H70" s="49">
        <v>5968.39</v>
      </c>
      <c r="I70" s="137">
        <f t="shared" si="5"/>
        <v>91.82138461538462</v>
      </c>
      <c r="J70" s="138" t="e">
        <f aca="true" t="shared" si="27" ref="J70:J133">H70/E70*100</f>
        <v>#DIV/0!</v>
      </c>
      <c r="K70" s="70"/>
      <c r="L70" s="49"/>
      <c r="M70" s="49">
        <v>5968.39</v>
      </c>
      <c r="N70" s="30">
        <f t="shared" si="24"/>
        <v>0</v>
      </c>
      <c r="O70" s="128"/>
    </row>
    <row r="71" spans="1:15" ht="14.25" customHeight="1">
      <c r="A71" s="149"/>
      <c r="B71" s="152"/>
      <c r="C71" s="171">
        <v>6059</v>
      </c>
      <c r="D71" s="78" t="s">
        <v>6</v>
      </c>
      <c r="E71" s="70">
        <f>E72</f>
        <v>0</v>
      </c>
      <c r="F71" s="70">
        <f>F72</f>
        <v>45000</v>
      </c>
      <c r="G71" s="70">
        <f>G72</f>
        <v>0</v>
      </c>
      <c r="H71" s="70">
        <f>H72</f>
        <v>0</v>
      </c>
      <c r="I71" s="138"/>
      <c r="J71" s="138" t="e">
        <f t="shared" si="27"/>
        <v>#DIV/0!</v>
      </c>
      <c r="K71" s="70"/>
      <c r="L71" s="70">
        <f>L72</f>
        <v>0</v>
      </c>
      <c r="M71" s="70"/>
      <c r="N71" s="30">
        <f t="shared" si="24"/>
        <v>0</v>
      </c>
      <c r="O71" s="128">
        <f t="shared" si="8"/>
        <v>0</v>
      </c>
    </row>
    <row r="72" spans="1:15" ht="14.25" customHeight="1">
      <c r="A72" s="149"/>
      <c r="B72" s="152"/>
      <c r="C72" s="173"/>
      <c r="D72" s="96" t="s">
        <v>71</v>
      </c>
      <c r="E72" s="70"/>
      <c r="F72" s="70">
        <v>45000</v>
      </c>
      <c r="G72" s="49"/>
      <c r="H72" s="70"/>
      <c r="I72" s="138"/>
      <c r="J72" s="138" t="e">
        <f t="shared" si="27"/>
        <v>#DIV/0!</v>
      </c>
      <c r="K72" s="70"/>
      <c r="L72" s="49"/>
      <c r="M72" s="49"/>
      <c r="N72" s="30">
        <f t="shared" si="24"/>
        <v>0</v>
      </c>
      <c r="O72" s="128">
        <f t="shared" si="8"/>
        <v>0</v>
      </c>
    </row>
    <row r="73" spans="1:15" ht="14.25" customHeight="1">
      <c r="A73" s="149"/>
      <c r="B73" s="151">
        <v>80104</v>
      </c>
      <c r="C73" s="115"/>
      <c r="D73" s="96" t="s">
        <v>97</v>
      </c>
      <c r="E73" s="70">
        <f>E74</f>
        <v>0</v>
      </c>
      <c r="F73" s="70">
        <f aca="true" t="shared" si="28" ref="F73:O73">F74</f>
        <v>0</v>
      </c>
      <c r="G73" s="70">
        <f t="shared" si="28"/>
        <v>15000</v>
      </c>
      <c r="H73" s="70">
        <f t="shared" si="28"/>
        <v>14998.2</v>
      </c>
      <c r="I73" s="138">
        <f t="shared" si="5"/>
        <v>99.98800000000001</v>
      </c>
      <c r="J73" s="138" t="e">
        <f t="shared" si="27"/>
        <v>#DIV/0!</v>
      </c>
      <c r="K73" s="70">
        <f t="shared" si="28"/>
        <v>0</v>
      </c>
      <c r="L73" s="70">
        <f t="shared" si="28"/>
        <v>0</v>
      </c>
      <c r="M73" s="70">
        <f t="shared" si="28"/>
        <v>14998.2</v>
      </c>
      <c r="N73" s="33">
        <f t="shared" si="24"/>
        <v>0</v>
      </c>
      <c r="O73" s="131">
        <f t="shared" si="28"/>
        <v>0</v>
      </c>
    </row>
    <row r="74" spans="1:15" ht="14.25" customHeight="1">
      <c r="A74" s="149"/>
      <c r="B74" s="152"/>
      <c r="C74" s="184">
        <v>6057</v>
      </c>
      <c r="D74" s="78" t="s">
        <v>6</v>
      </c>
      <c r="E74" s="70">
        <f>E75</f>
        <v>0</v>
      </c>
      <c r="F74" s="70">
        <f aca="true" t="shared" si="29" ref="F74:O74">F75</f>
        <v>0</v>
      </c>
      <c r="G74" s="70">
        <f t="shared" si="29"/>
        <v>15000</v>
      </c>
      <c r="H74" s="70">
        <f t="shared" si="29"/>
        <v>14998.2</v>
      </c>
      <c r="I74" s="138">
        <f t="shared" si="5"/>
        <v>99.98800000000001</v>
      </c>
      <c r="J74" s="138" t="e">
        <f t="shared" si="27"/>
        <v>#DIV/0!</v>
      </c>
      <c r="K74" s="70">
        <f t="shared" si="29"/>
        <v>0</v>
      </c>
      <c r="L74" s="70">
        <f t="shared" si="29"/>
        <v>0</v>
      </c>
      <c r="M74" s="70">
        <f t="shared" si="29"/>
        <v>14998.2</v>
      </c>
      <c r="N74" s="33">
        <f t="shared" si="24"/>
        <v>0</v>
      </c>
      <c r="O74" s="131">
        <f t="shared" si="29"/>
        <v>0</v>
      </c>
    </row>
    <row r="75" spans="1:15" ht="14.25" customHeight="1">
      <c r="A75" s="149"/>
      <c r="B75" s="174"/>
      <c r="C75" s="184"/>
      <c r="D75" s="96" t="s">
        <v>96</v>
      </c>
      <c r="E75" s="70"/>
      <c r="F75" s="70"/>
      <c r="G75" s="49">
        <v>15000</v>
      </c>
      <c r="H75" s="49">
        <v>14998.2</v>
      </c>
      <c r="I75" s="137">
        <f t="shared" si="5"/>
        <v>99.98800000000001</v>
      </c>
      <c r="J75" s="138" t="e">
        <f t="shared" si="27"/>
        <v>#DIV/0!</v>
      </c>
      <c r="K75" s="70"/>
      <c r="L75" s="49"/>
      <c r="M75" s="49">
        <v>14998.2</v>
      </c>
      <c r="N75" s="30">
        <f t="shared" si="24"/>
        <v>0</v>
      </c>
      <c r="O75" s="128"/>
    </row>
    <row r="76" spans="1:15" s="14" customFormat="1" ht="13.5" customHeight="1">
      <c r="A76" s="149"/>
      <c r="B76" s="151">
        <v>80110</v>
      </c>
      <c r="C76" s="73"/>
      <c r="D76" s="71" t="s">
        <v>45</v>
      </c>
      <c r="E76" s="50">
        <f>E77+E79</f>
        <v>12619.949999999999</v>
      </c>
      <c r="F76" s="50">
        <f aca="true" t="shared" si="30" ref="F76:O76">F77+F79</f>
        <v>0</v>
      </c>
      <c r="G76" s="50">
        <f t="shared" si="30"/>
        <v>0</v>
      </c>
      <c r="H76" s="50">
        <f t="shared" si="30"/>
        <v>0</v>
      </c>
      <c r="I76" s="138"/>
      <c r="J76" s="138">
        <f t="shared" si="27"/>
        <v>0</v>
      </c>
      <c r="K76" s="50">
        <f t="shared" si="30"/>
        <v>0</v>
      </c>
      <c r="L76" s="50">
        <f t="shared" si="30"/>
        <v>0</v>
      </c>
      <c r="M76" s="50">
        <f t="shared" si="30"/>
        <v>0</v>
      </c>
      <c r="N76" s="33">
        <f t="shared" si="24"/>
        <v>0</v>
      </c>
      <c r="O76" s="132">
        <f t="shared" si="30"/>
        <v>0</v>
      </c>
    </row>
    <row r="77" spans="1:15" s="14" customFormat="1" ht="12.75" customHeight="1">
      <c r="A77" s="149"/>
      <c r="B77" s="154"/>
      <c r="C77" s="86">
        <v>6057</v>
      </c>
      <c r="D77" s="78" t="s">
        <v>72</v>
      </c>
      <c r="E77" s="52">
        <f>E78</f>
        <v>10726.96</v>
      </c>
      <c r="F77" s="52">
        <f>F78</f>
        <v>0</v>
      </c>
      <c r="G77" s="52">
        <f>G78</f>
        <v>0</v>
      </c>
      <c r="H77" s="52">
        <f>H78</f>
        <v>0</v>
      </c>
      <c r="I77" s="138"/>
      <c r="J77" s="138">
        <f t="shared" si="27"/>
        <v>0</v>
      </c>
      <c r="K77" s="29"/>
      <c r="L77" s="30">
        <f>L78</f>
        <v>0</v>
      </c>
      <c r="M77" s="30">
        <f>M78</f>
        <v>0</v>
      </c>
      <c r="N77" s="30">
        <f t="shared" si="24"/>
        <v>0</v>
      </c>
      <c r="O77" s="128">
        <f>G77-H77-L77</f>
        <v>0</v>
      </c>
    </row>
    <row r="78" spans="1:15" s="14" customFormat="1" ht="12.75" customHeight="1">
      <c r="A78" s="149"/>
      <c r="B78" s="154"/>
      <c r="C78" s="86"/>
      <c r="D78" s="98" t="s">
        <v>73</v>
      </c>
      <c r="E78" s="52">
        <v>10726.96</v>
      </c>
      <c r="F78" s="52"/>
      <c r="G78" s="52"/>
      <c r="H78" s="52"/>
      <c r="I78" s="138"/>
      <c r="J78" s="138">
        <f t="shared" si="27"/>
        <v>0</v>
      </c>
      <c r="K78" s="29"/>
      <c r="L78" s="65"/>
      <c r="M78" s="51"/>
      <c r="N78" s="30">
        <f>H78-M78</f>
        <v>0</v>
      </c>
      <c r="O78" s="128">
        <f>G78-H78-L78</f>
        <v>0</v>
      </c>
    </row>
    <row r="79" spans="1:15" s="14" customFormat="1" ht="12.75" customHeight="1">
      <c r="A79" s="149"/>
      <c r="B79" s="154"/>
      <c r="C79" s="86">
        <v>6059</v>
      </c>
      <c r="D79" s="78" t="s">
        <v>74</v>
      </c>
      <c r="E79" s="52">
        <f>E80</f>
        <v>1892.99</v>
      </c>
      <c r="F79" s="52">
        <f>F80</f>
        <v>0</v>
      </c>
      <c r="G79" s="52">
        <f>G80</f>
        <v>0</v>
      </c>
      <c r="H79" s="52">
        <f>H80</f>
        <v>0</v>
      </c>
      <c r="I79" s="138"/>
      <c r="J79" s="138">
        <f t="shared" si="27"/>
        <v>0</v>
      </c>
      <c r="K79" s="29"/>
      <c r="L79" s="65"/>
      <c r="M79" s="51"/>
      <c r="N79" s="30">
        <f>N80</f>
        <v>0</v>
      </c>
      <c r="O79" s="128">
        <f>G79-H79-L79</f>
        <v>0</v>
      </c>
    </row>
    <row r="80" spans="1:15" s="14" customFormat="1" ht="12.75" customHeight="1">
      <c r="A80" s="149"/>
      <c r="B80" s="161"/>
      <c r="C80" s="76"/>
      <c r="D80" s="97" t="s">
        <v>73</v>
      </c>
      <c r="E80" s="52">
        <v>1892.99</v>
      </c>
      <c r="F80" s="52"/>
      <c r="G80" s="52"/>
      <c r="H80" s="52"/>
      <c r="I80" s="138"/>
      <c r="J80" s="138">
        <f t="shared" si="27"/>
        <v>0</v>
      </c>
      <c r="K80" s="29"/>
      <c r="L80" s="65"/>
      <c r="M80" s="51"/>
      <c r="N80" s="30">
        <f>H80-M80</f>
        <v>0</v>
      </c>
      <c r="O80" s="128">
        <f>G80-H80-L80</f>
        <v>0</v>
      </c>
    </row>
    <row r="81" spans="1:15" s="12" customFormat="1" ht="12.75">
      <c r="A81" s="149"/>
      <c r="B81" s="151">
        <v>80130</v>
      </c>
      <c r="C81" s="46"/>
      <c r="D81" s="27" t="s">
        <v>51</v>
      </c>
      <c r="E81" s="28">
        <f>E87+E85+E91+E94+E89+E82</f>
        <v>1992223.38</v>
      </c>
      <c r="F81" s="28">
        <f aca="true" t="shared" si="31" ref="F81:O81">F87+F85+F91+F94+F89+F82</f>
        <v>17000</v>
      </c>
      <c r="G81" s="28">
        <f t="shared" si="31"/>
        <v>105200</v>
      </c>
      <c r="H81" s="28">
        <f t="shared" si="31"/>
        <v>100183.92</v>
      </c>
      <c r="I81" s="138">
        <f>(H81/G81)*100</f>
        <v>95.23186311787072</v>
      </c>
      <c r="J81" s="138">
        <f t="shared" si="27"/>
        <v>5.028749336331953</v>
      </c>
      <c r="K81" s="28">
        <f t="shared" si="31"/>
        <v>0</v>
      </c>
      <c r="L81" s="28">
        <f t="shared" si="31"/>
        <v>0</v>
      </c>
      <c r="M81" s="28">
        <f t="shared" si="31"/>
        <v>0</v>
      </c>
      <c r="N81" s="28">
        <f t="shared" si="31"/>
        <v>100183.92</v>
      </c>
      <c r="O81" s="126">
        <f t="shared" si="31"/>
        <v>0</v>
      </c>
    </row>
    <row r="82" spans="1:15" s="12" customFormat="1" ht="31.5">
      <c r="A82" s="149"/>
      <c r="B82" s="152"/>
      <c r="C82" s="151">
        <v>6050</v>
      </c>
      <c r="D82" s="72" t="s">
        <v>10</v>
      </c>
      <c r="E82" s="28">
        <f>E83+E84</f>
        <v>0</v>
      </c>
      <c r="F82" s="28">
        <f aca="true" t="shared" si="32" ref="F82:O82">F83+F84</f>
        <v>0</v>
      </c>
      <c r="G82" s="28">
        <f t="shared" si="32"/>
        <v>47800</v>
      </c>
      <c r="H82" s="28">
        <f t="shared" si="32"/>
        <v>47783.92</v>
      </c>
      <c r="I82" s="138">
        <f>(H82/G82)*100</f>
        <v>99.96635983263597</v>
      </c>
      <c r="J82" s="138" t="e">
        <f t="shared" si="27"/>
        <v>#DIV/0!</v>
      </c>
      <c r="K82" s="28">
        <f t="shared" si="32"/>
        <v>0</v>
      </c>
      <c r="L82" s="28">
        <f t="shared" si="32"/>
        <v>0</v>
      </c>
      <c r="M82" s="28">
        <f t="shared" si="32"/>
        <v>0</v>
      </c>
      <c r="N82" s="28">
        <f t="shared" si="32"/>
        <v>47783.92</v>
      </c>
      <c r="O82" s="126">
        <f t="shared" si="32"/>
        <v>0</v>
      </c>
    </row>
    <row r="83" spans="1:15" s="74" customFormat="1" ht="22.5">
      <c r="A83" s="149"/>
      <c r="B83" s="152"/>
      <c r="C83" s="152"/>
      <c r="D83" s="78" t="s">
        <v>90</v>
      </c>
      <c r="E83" s="35"/>
      <c r="F83" s="35"/>
      <c r="G83" s="35">
        <v>9800</v>
      </c>
      <c r="H83" s="35">
        <v>9783.92</v>
      </c>
      <c r="I83" s="137">
        <f>(H83/G83)*100</f>
        <v>99.83591836734695</v>
      </c>
      <c r="J83" s="138" t="e">
        <f t="shared" si="27"/>
        <v>#DIV/0!</v>
      </c>
      <c r="K83" s="35"/>
      <c r="L83" s="35"/>
      <c r="M83" s="35"/>
      <c r="N83" s="30">
        <f aca="true" t="shared" si="33" ref="N83:N95">H83-M83</f>
        <v>9783.92</v>
      </c>
      <c r="O83" s="133"/>
    </row>
    <row r="84" spans="1:15" s="74" customFormat="1" ht="22.5">
      <c r="A84" s="149"/>
      <c r="B84" s="152"/>
      <c r="C84" s="174"/>
      <c r="D84" s="78" t="s">
        <v>91</v>
      </c>
      <c r="E84" s="35"/>
      <c r="F84" s="35"/>
      <c r="G84" s="35">
        <v>38000</v>
      </c>
      <c r="H84" s="35">
        <v>38000</v>
      </c>
      <c r="I84" s="137">
        <f>(H84/G84)*100</f>
        <v>100</v>
      </c>
      <c r="J84" s="138" t="e">
        <f t="shared" si="27"/>
        <v>#DIV/0!</v>
      </c>
      <c r="K84" s="35"/>
      <c r="L84" s="35"/>
      <c r="M84" s="35"/>
      <c r="N84" s="30">
        <f t="shared" si="33"/>
        <v>38000</v>
      </c>
      <c r="O84" s="133"/>
    </row>
    <row r="85" spans="1:15" s="12" customFormat="1" ht="31.5">
      <c r="A85" s="149"/>
      <c r="B85" s="152"/>
      <c r="C85" s="151">
        <v>6057</v>
      </c>
      <c r="D85" s="72" t="s">
        <v>10</v>
      </c>
      <c r="E85" s="28">
        <f>E86</f>
        <v>1589418.43</v>
      </c>
      <c r="F85" s="28">
        <f aca="true" t="shared" si="34" ref="F85:M85">F86</f>
        <v>0</v>
      </c>
      <c r="G85" s="28">
        <f t="shared" si="34"/>
        <v>0</v>
      </c>
      <c r="H85" s="28">
        <f t="shared" si="34"/>
        <v>0</v>
      </c>
      <c r="I85" s="138"/>
      <c r="J85" s="138">
        <f t="shared" si="27"/>
        <v>0</v>
      </c>
      <c r="K85" s="28">
        <f t="shared" si="34"/>
        <v>0</v>
      </c>
      <c r="L85" s="28">
        <f t="shared" si="34"/>
        <v>0</v>
      </c>
      <c r="M85" s="28">
        <f t="shared" si="34"/>
        <v>0</v>
      </c>
      <c r="N85" s="33">
        <f t="shared" si="33"/>
        <v>0</v>
      </c>
      <c r="O85" s="128">
        <f>G85-H85-L85</f>
        <v>0</v>
      </c>
    </row>
    <row r="86" spans="1:15" s="12" customFormat="1" ht="22.5">
      <c r="A86" s="149"/>
      <c r="B86" s="152"/>
      <c r="C86" s="174"/>
      <c r="D86" s="34" t="s">
        <v>52</v>
      </c>
      <c r="E86" s="35">
        <v>1589418.43</v>
      </c>
      <c r="F86" s="35"/>
      <c r="G86" s="35"/>
      <c r="H86" s="35"/>
      <c r="I86" s="138"/>
      <c r="J86" s="138">
        <f t="shared" si="27"/>
        <v>0</v>
      </c>
      <c r="K86" s="29"/>
      <c r="L86" s="30"/>
      <c r="M86" s="30"/>
      <c r="N86" s="30">
        <f t="shared" si="33"/>
        <v>0</v>
      </c>
      <c r="O86" s="128">
        <f>G86-H86-L86</f>
        <v>0</v>
      </c>
    </row>
    <row r="87" spans="1:15" s="12" customFormat="1" ht="24" customHeight="1">
      <c r="A87" s="149"/>
      <c r="B87" s="152"/>
      <c r="C87" s="151">
        <v>6059</v>
      </c>
      <c r="D87" s="72" t="s">
        <v>10</v>
      </c>
      <c r="E87" s="55">
        <f>E88</f>
        <v>393894.71</v>
      </c>
      <c r="F87" s="55">
        <f aca="true" t="shared" si="35" ref="F87:M87">F88</f>
        <v>0</v>
      </c>
      <c r="G87" s="55">
        <f t="shared" si="35"/>
        <v>0</v>
      </c>
      <c r="H87" s="55">
        <f t="shared" si="35"/>
        <v>0</v>
      </c>
      <c r="I87" s="138"/>
      <c r="J87" s="138">
        <f t="shared" si="27"/>
        <v>0</v>
      </c>
      <c r="K87" s="55">
        <f t="shared" si="35"/>
        <v>0</v>
      </c>
      <c r="L87" s="55">
        <f t="shared" si="35"/>
        <v>0</v>
      </c>
      <c r="M87" s="55">
        <f t="shared" si="35"/>
        <v>0</v>
      </c>
      <c r="N87" s="33">
        <f t="shared" si="33"/>
        <v>0</v>
      </c>
      <c r="O87" s="128">
        <f>G87-H87-L87</f>
        <v>0</v>
      </c>
    </row>
    <row r="88" spans="1:15" s="12" customFormat="1" ht="25.5" customHeight="1">
      <c r="A88" s="149"/>
      <c r="B88" s="149"/>
      <c r="C88" s="174"/>
      <c r="D88" s="34" t="s">
        <v>52</v>
      </c>
      <c r="E88" s="36">
        <v>393894.71</v>
      </c>
      <c r="F88" s="36"/>
      <c r="G88" s="36"/>
      <c r="H88" s="36"/>
      <c r="I88" s="138"/>
      <c r="J88" s="138">
        <f t="shared" si="27"/>
        <v>0</v>
      </c>
      <c r="K88" s="32"/>
      <c r="L88" s="33"/>
      <c r="M88" s="38"/>
      <c r="N88" s="30">
        <f t="shared" si="33"/>
        <v>0</v>
      </c>
      <c r="O88" s="128">
        <f>G88-H88-L88</f>
        <v>0</v>
      </c>
    </row>
    <row r="89" spans="1:15" s="12" customFormat="1" ht="25.5" customHeight="1">
      <c r="A89" s="149"/>
      <c r="B89" s="149"/>
      <c r="C89" s="84">
        <v>6060</v>
      </c>
      <c r="D89" s="119" t="s">
        <v>72</v>
      </c>
      <c r="E89" s="28">
        <f>E90</f>
        <v>0</v>
      </c>
      <c r="F89" s="28">
        <f aca="true" t="shared" si="36" ref="F89:O89">F90</f>
        <v>5000</v>
      </c>
      <c r="G89" s="28">
        <f t="shared" si="36"/>
        <v>5000</v>
      </c>
      <c r="H89" s="28">
        <f t="shared" si="36"/>
        <v>0</v>
      </c>
      <c r="I89" s="138"/>
      <c r="J89" s="138" t="e">
        <f t="shared" si="27"/>
        <v>#DIV/0!</v>
      </c>
      <c r="K89" s="28">
        <f t="shared" si="36"/>
        <v>0</v>
      </c>
      <c r="L89" s="28">
        <f t="shared" si="36"/>
        <v>0</v>
      </c>
      <c r="M89" s="28">
        <f t="shared" si="36"/>
        <v>0</v>
      </c>
      <c r="N89" s="33">
        <f t="shared" si="33"/>
        <v>0</v>
      </c>
      <c r="O89" s="126">
        <f t="shared" si="36"/>
        <v>0</v>
      </c>
    </row>
    <row r="90" spans="1:15" s="12" customFormat="1" ht="25.5" customHeight="1">
      <c r="A90" s="149"/>
      <c r="B90" s="149"/>
      <c r="C90" s="84"/>
      <c r="D90" s="78" t="s">
        <v>98</v>
      </c>
      <c r="E90" s="36"/>
      <c r="F90" s="36">
        <v>5000</v>
      </c>
      <c r="G90" s="36">
        <v>5000</v>
      </c>
      <c r="H90" s="36"/>
      <c r="I90" s="138"/>
      <c r="J90" s="138" t="e">
        <f t="shared" si="27"/>
        <v>#DIV/0!</v>
      </c>
      <c r="K90" s="32"/>
      <c r="L90" s="33"/>
      <c r="M90" s="38"/>
      <c r="N90" s="30">
        <f t="shared" si="33"/>
        <v>0</v>
      </c>
      <c r="O90" s="128"/>
    </row>
    <row r="91" spans="1:15" s="12" customFormat="1" ht="25.5" customHeight="1">
      <c r="A91" s="154"/>
      <c r="B91" s="154"/>
      <c r="C91" s="84">
        <v>6067</v>
      </c>
      <c r="D91" s="119" t="s">
        <v>72</v>
      </c>
      <c r="E91" s="28">
        <f>E92+E93</f>
        <v>7573.7</v>
      </c>
      <c r="F91" s="28">
        <f aca="true" t="shared" si="37" ref="F91:O91">F92+F93</f>
        <v>10200</v>
      </c>
      <c r="G91" s="28">
        <f t="shared" si="37"/>
        <v>39558.48</v>
      </c>
      <c r="H91" s="28">
        <f t="shared" si="37"/>
        <v>39558.48</v>
      </c>
      <c r="I91" s="138">
        <f aca="true" t="shared" si="38" ref="I91:I100">(H91/G91)*100</f>
        <v>100</v>
      </c>
      <c r="J91" s="138">
        <f t="shared" si="27"/>
        <v>522.3137964271097</v>
      </c>
      <c r="K91" s="28">
        <f t="shared" si="37"/>
        <v>0</v>
      </c>
      <c r="L91" s="28">
        <f t="shared" si="37"/>
        <v>0</v>
      </c>
      <c r="M91" s="28">
        <f t="shared" si="37"/>
        <v>0</v>
      </c>
      <c r="N91" s="33">
        <f t="shared" si="33"/>
        <v>39558.48</v>
      </c>
      <c r="O91" s="126">
        <f t="shared" si="37"/>
        <v>0</v>
      </c>
    </row>
    <row r="92" spans="1:15" s="12" customFormat="1" ht="25.5" customHeight="1">
      <c r="A92" s="154"/>
      <c r="B92" s="154"/>
      <c r="C92" s="84"/>
      <c r="D92" s="78" t="s">
        <v>75</v>
      </c>
      <c r="E92" s="36">
        <v>7573.7</v>
      </c>
      <c r="F92" s="36">
        <v>10200</v>
      </c>
      <c r="G92" s="36"/>
      <c r="H92" s="36"/>
      <c r="I92" s="138"/>
      <c r="J92" s="138">
        <f t="shared" si="27"/>
        <v>0</v>
      </c>
      <c r="K92" s="32"/>
      <c r="L92" s="33"/>
      <c r="M92" s="38"/>
      <c r="N92" s="30">
        <f t="shared" si="33"/>
        <v>0</v>
      </c>
      <c r="O92" s="128">
        <f>G92-H92-L92</f>
        <v>0</v>
      </c>
    </row>
    <row r="93" spans="1:15" s="12" customFormat="1" ht="25.5" customHeight="1">
      <c r="A93" s="154"/>
      <c r="B93" s="154"/>
      <c r="C93" s="84"/>
      <c r="D93" s="78" t="s">
        <v>99</v>
      </c>
      <c r="E93" s="36"/>
      <c r="F93" s="36"/>
      <c r="G93" s="36">
        <v>39558.48</v>
      </c>
      <c r="H93" s="36">
        <v>39558.48</v>
      </c>
      <c r="I93" s="137">
        <f t="shared" si="38"/>
        <v>100</v>
      </c>
      <c r="J93" s="138" t="e">
        <f t="shared" si="27"/>
        <v>#DIV/0!</v>
      </c>
      <c r="K93" s="32"/>
      <c r="L93" s="33"/>
      <c r="M93" s="38"/>
      <c r="N93" s="30">
        <f t="shared" si="33"/>
        <v>39558.48</v>
      </c>
      <c r="O93" s="128"/>
    </row>
    <row r="94" spans="1:15" s="12" customFormat="1" ht="25.5" customHeight="1">
      <c r="A94" s="154"/>
      <c r="B94" s="154"/>
      <c r="C94" s="84">
        <v>6069</v>
      </c>
      <c r="D94" s="119" t="s">
        <v>72</v>
      </c>
      <c r="E94" s="28">
        <f>E96+E95</f>
        <v>1336.54</v>
      </c>
      <c r="F94" s="28">
        <f aca="true" t="shared" si="39" ref="F94:O94">F96+F95</f>
        <v>1800</v>
      </c>
      <c r="G94" s="28">
        <f t="shared" si="39"/>
        <v>12841.52</v>
      </c>
      <c r="H94" s="28">
        <f t="shared" si="39"/>
        <v>12841.52</v>
      </c>
      <c r="I94" s="138">
        <f t="shared" si="38"/>
        <v>100</v>
      </c>
      <c r="J94" s="138">
        <f t="shared" si="27"/>
        <v>960.803268140123</v>
      </c>
      <c r="K94" s="28">
        <f t="shared" si="39"/>
        <v>0</v>
      </c>
      <c r="L94" s="28">
        <f t="shared" si="39"/>
        <v>0</v>
      </c>
      <c r="M94" s="28">
        <f t="shared" si="39"/>
        <v>0</v>
      </c>
      <c r="N94" s="33">
        <f t="shared" si="33"/>
        <v>12841.52</v>
      </c>
      <c r="O94" s="126">
        <f t="shared" si="39"/>
        <v>0</v>
      </c>
    </row>
    <row r="95" spans="1:15" s="12" customFormat="1" ht="25.5" customHeight="1">
      <c r="A95" s="154"/>
      <c r="B95" s="154"/>
      <c r="C95" s="84"/>
      <c r="D95" s="78" t="s">
        <v>99</v>
      </c>
      <c r="E95" s="36"/>
      <c r="F95" s="36"/>
      <c r="G95" s="36">
        <v>12841.52</v>
      </c>
      <c r="H95" s="36">
        <v>12841.52</v>
      </c>
      <c r="I95" s="137">
        <f t="shared" si="38"/>
        <v>100</v>
      </c>
      <c r="J95" s="138" t="e">
        <f t="shared" si="27"/>
        <v>#DIV/0!</v>
      </c>
      <c r="K95" s="32"/>
      <c r="L95" s="33"/>
      <c r="M95" s="38"/>
      <c r="N95" s="30">
        <f t="shared" si="33"/>
        <v>12841.52</v>
      </c>
      <c r="O95" s="128"/>
    </row>
    <row r="96" spans="1:15" s="12" customFormat="1" ht="25.5" customHeight="1">
      <c r="A96" s="161"/>
      <c r="B96" s="161"/>
      <c r="C96" s="84"/>
      <c r="D96" s="78" t="s">
        <v>75</v>
      </c>
      <c r="E96" s="36">
        <v>1336.54</v>
      </c>
      <c r="F96" s="36">
        <v>1800</v>
      </c>
      <c r="G96" s="36"/>
      <c r="H96" s="36"/>
      <c r="I96" s="138"/>
      <c r="J96" s="138">
        <f t="shared" si="27"/>
        <v>0</v>
      </c>
      <c r="K96" s="32"/>
      <c r="L96" s="33"/>
      <c r="M96" s="38"/>
      <c r="N96" s="30">
        <f>H96-M96</f>
        <v>0</v>
      </c>
      <c r="O96" s="128">
        <f>G96-H96-L96</f>
        <v>0</v>
      </c>
    </row>
    <row r="97" spans="1:15" s="13" customFormat="1" ht="22.5" customHeight="1">
      <c r="A97" s="148">
        <v>900</v>
      </c>
      <c r="B97" s="25"/>
      <c r="C97" s="25"/>
      <c r="D97" s="41" t="s">
        <v>33</v>
      </c>
      <c r="E97" s="23">
        <f>E98+E110</f>
        <v>3282112.9899999998</v>
      </c>
      <c r="F97" s="23">
        <f aca="true" t="shared" si="40" ref="F97:O97">F98+F110</f>
        <v>2375919.7199999997</v>
      </c>
      <c r="G97" s="23">
        <f t="shared" si="40"/>
        <v>2839005.61</v>
      </c>
      <c r="H97" s="23">
        <f t="shared" si="40"/>
        <v>1672041.26</v>
      </c>
      <c r="I97" s="138">
        <f t="shared" si="38"/>
        <v>58.89531370105324</v>
      </c>
      <c r="J97" s="138">
        <f t="shared" si="27"/>
        <v>50.94404930891792</v>
      </c>
      <c r="K97" s="23">
        <f t="shared" si="40"/>
        <v>0</v>
      </c>
      <c r="L97" s="23">
        <f t="shared" si="40"/>
        <v>617480.03</v>
      </c>
      <c r="M97" s="23">
        <f t="shared" si="40"/>
        <v>0</v>
      </c>
      <c r="N97" s="23">
        <f t="shared" si="40"/>
        <v>1672041.26</v>
      </c>
      <c r="O97" s="125">
        <f t="shared" si="40"/>
        <v>548128.2899999999</v>
      </c>
    </row>
    <row r="98" spans="1:15" ht="12" customHeight="1">
      <c r="A98" s="149"/>
      <c r="B98" s="151">
        <v>90001</v>
      </c>
      <c r="C98" s="26"/>
      <c r="D98" s="27" t="s">
        <v>9</v>
      </c>
      <c r="E98" s="28">
        <f>E105+E102+E99+E108</f>
        <v>3282112.9899999998</v>
      </c>
      <c r="F98" s="28">
        <f aca="true" t="shared" si="41" ref="F98:O98">F105+F102+F99+F108</f>
        <v>2375919.7199999997</v>
      </c>
      <c r="G98" s="28">
        <f t="shared" si="41"/>
        <v>2554855.61</v>
      </c>
      <c r="H98" s="28">
        <f t="shared" si="41"/>
        <v>1461047.29</v>
      </c>
      <c r="I98" s="138">
        <f t="shared" si="38"/>
        <v>57.187078764110666</v>
      </c>
      <c r="J98" s="138">
        <f t="shared" si="27"/>
        <v>44.51544765373846</v>
      </c>
      <c r="K98" s="28">
        <f t="shared" si="41"/>
        <v>0</v>
      </c>
      <c r="L98" s="28">
        <f t="shared" si="41"/>
        <v>617480.03</v>
      </c>
      <c r="M98" s="28">
        <f t="shared" si="41"/>
        <v>0</v>
      </c>
      <c r="N98" s="28">
        <f t="shared" si="41"/>
        <v>1461047.29</v>
      </c>
      <c r="O98" s="126">
        <f t="shared" si="41"/>
        <v>475128.2899999999</v>
      </c>
    </row>
    <row r="99" spans="1:15" s="12" customFormat="1" ht="21.75" customHeight="1">
      <c r="A99" s="149"/>
      <c r="B99" s="149"/>
      <c r="C99" s="151">
        <v>6050</v>
      </c>
      <c r="D99" s="27" t="s">
        <v>6</v>
      </c>
      <c r="E99" s="28">
        <f>E100+E101</f>
        <v>282.26</v>
      </c>
      <c r="F99" s="28">
        <f aca="true" t="shared" si="42" ref="F99:O99">F100+F101</f>
        <v>350100</v>
      </c>
      <c r="G99" s="28">
        <f t="shared" si="42"/>
        <v>86500</v>
      </c>
      <c r="H99" s="28">
        <f t="shared" si="42"/>
        <v>12224.85</v>
      </c>
      <c r="I99" s="138">
        <f t="shared" si="38"/>
        <v>14.132774566473987</v>
      </c>
      <c r="J99" s="138">
        <f t="shared" si="27"/>
        <v>4331.060015588465</v>
      </c>
      <c r="K99" s="28">
        <f t="shared" si="42"/>
        <v>0</v>
      </c>
      <c r="L99" s="28">
        <f t="shared" si="42"/>
        <v>0</v>
      </c>
      <c r="M99" s="28">
        <f t="shared" si="42"/>
        <v>0</v>
      </c>
      <c r="N99" s="28">
        <f t="shared" si="42"/>
        <v>12224.85</v>
      </c>
      <c r="O99" s="126">
        <f t="shared" si="42"/>
        <v>74275.15</v>
      </c>
    </row>
    <row r="100" spans="1:15" ht="22.5">
      <c r="A100" s="149"/>
      <c r="B100" s="149"/>
      <c r="C100" s="152"/>
      <c r="D100" s="34" t="s">
        <v>85</v>
      </c>
      <c r="E100" s="35"/>
      <c r="F100" s="35">
        <v>350100</v>
      </c>
      <c r="G100" s="35">
        <v>86500</v>
      </c>
      <c r="H100" s="35">
        <v>12224.85</v>
      </c>
      <c r="I100" s="137">
        <f t="shared" si="38"/>
        <v>14.132774566473987</v>
      </c>
      <c r="J100" s="138" t="e">
        <f t="shared" si="27"/>
        <v>#DIV/0!</v>
      </c>
      <c r="K100" s="29"/>
      <c r="L100" s="30"/>
      <c r="M100" s="31"/>
      <c r="N100" s="30">
        <f>H100-M100</f>
        <v>12224.85</v>
      </c>
      <c r="O100" s="128">
        <f>G100-H100-L100</f>
        <v>74275.15</v>
      </c>
    </row>
    <row r="101" spans="1:15" ht="69.75" customHeight="1">
      <c r="A101" s="149"/>
      <c r="B101" s="149"/>
      <c r="C101" s="152"/>
      <c r="D101" s="34" t="s">
        <v>55</v>
      </c>
      <c r="E101" s="35">
        <v>282.26</v>
      </c>
      <c r="F101" s="35"/>
      <c r="G101" s="35"/>
      <c r="H101" s="35"/>
      <c r="I101" s="138"/>
      <c r="J101" s="138">
        <f t="shared" si="27"/>
        <v>0</v>
      </c>
      <c r="K101" s="29"/>
      <c r="L101" s="30"/>
      <c r="M101" s="31"/>
      <c r="N101" s="30">
        <f>H101-M101</f>
        <v>0</v>
      </c>
      <c r="O101" s="128">
        <f>G101-H101-L101</f>
        <v>0</v>
      </c>
    </row>
    <row r="102" spans="1:15" ht="24" customHeight="1">
      <c r="A102" s="149"/>
      <c r="B102" s="149"/>
      <c r="C102" s="179">
        <v>6057</v>
      </c>
      <c r="D102" s="27" t="s">
        <v>6</v>
      </c>
      <c r="E102" s="28">
        <f>E103+E104</f>
        <v>1241997.75</v>
      </c>
      <c r="F102" s="28">
        <f aca="true" t="shared" si="43" ref="F102:M102">F103+F104</f>
        <v>706724.74</v>
      </c>
      <c r="G102" s="28">
        <f t="shared" si="43"/>
        <v>863204.6</v>
      </c>
      <c r="H102" s="28">
        <f t="shared" si="43"/>
        <v>642499.79</v>
      </c>
      <c r="I102" s="138">
        <f>(H102/G102)*100</f>
        <v>74.43192378724581</v>
      </c>
      <c r="J102" s="138">
        <f t="shared" si="27"/>
        <v>51.73115571264118</v>
      </c>
      <c r="K102" s="28">
        <f t="shared" si="43"/>
        <v>0</v>
      </c>
      <c r="L102" s="28">
        <f t="shared" si="43"/>
        <v>220616.77</v>
      </c>
      <c r="M102" s="28">
        <f t="shared" si="43"/>
        <v>0</v>
      </c>
      <c r="N102" s="33">
        <f>H102-M102</f>
        <v>642499.79</v>
      </c>
      <c r="O102" s="128">
        <f>G102-H102-L102</f>
        <v>88.03999999994994</v>
      </c>
    </row>
    <row r="103" spans="1:15" ht="23.25" customHeight="1">
      <c r="A103" s="149"/>
      <c r="B103" s="149"/>
      <c r="C103" s="179"/>
      <c r="D103" s="34" t="s">
        <v>39</v>
      </c>
      <c r="E103" s="35">
        <v>960223.75</v>
      </c>
      <c r="F103" s="35"/>
      <c r="G103" s="35"/>
      <c r="H103" s="35"/>
      <c r="I103" s="138"/>
      <c r="J103" s="138">
        <f t="shared" si="27"/>
        <v>0</v>
      </c>
      <c r="K103" s="29"/>
      <c r="L103" s="30"/>
      <c r="M103" s="31"/>
      <c r="N103" s="30">
        <f>H103-M103</f>
        <v>0</v>
      </c>
      <c r="O103" s="128">
        <f>G103-H103-L103</f>
        <v>0</v>
      </c>
    </row>
    <row r="104" spans="1:15" ht="23.25" customHeight="1">
      <c r="A104" s="149"/>
      <c r="B104" s="149"/>
      <c r="C104" s="179"/>
      <c r="D104" s="34" t="s">
        <v>40</v>
      </c>
      <c r="E104" s="35">
        <v>281774</v>
      </c>
      <c r="F104" s="35">
        <v>706724.74</v>
      </c>
      <c r="G104" s="35">
        <v>863204.6</v>
      </c>
      <c r="H104" s="35">
        <v>642499.79</v>
      </c>
      <c r="I104" s="137">
        <f aca="true" t="shared" si="44" ref="I104:I144">(H104/G104)*100</f>
        <v>74.43192378724581</v>
      </c>
      <c r="J104" s="138">
        <f t="shared" si="27"/>
        <v>228.01954403174176</v>
      </c>
      <c r="K104" s="29"/>
      <c r="L104" s="30">
        <v>220616.77</v>
      </c>
      <c r="M104" s="31"/>
      <c r="N104" s="30">
        <f>H104-M104</f>
        <v>642499.79</v>
      </c>
      <c r="O104" s="128">
        <f>G104-H104-L104</f>
        <v>88.03999999994994</v>
      </c>
    </row>
    <row r="105" spans="1:15" s="12" customFormat="1" ht="21">
      <c r="A105" s="149"/>
      <c r="B105" s="149"/>
      <c r="C105" s="151">
        <v>6059</v>
      </c>
      <c r="D105" s="27" t="s">
        <v>6</v>
      </c>
      <c r="E105" s="28">
        <f>E106+E107</f>
        <v>2039832.98</v>
      </c>
      <c r="F105" s="28">
        <f aca="true" t="shared" si="45" ref="F105:O105">F106+F107</f>
        <v>1319094.98</v>
      </c>
      <c r="G105" s="28">
        <f t="shared" si="45"/>
        <v>1599651.01</v>
      </c>
      <c r="H105" s="28">
        <f t="shared" si="45"/>
        <v>802022.65</v>
      </c>
      <c r="I105" s="138">
        <f t="shared" si="44"/>
        <v>50.13735152144216</v>
      </c>
      <c r="J105" s="138">
        <f t="shared" si="27"/>
        <v>39.31805485368709</v>
      </c>
      <c r="K105" s="28">
        <f t="shared" si="45"/>
        <v>0</v>
      </c>
      <c r="L105" s="28">
        <f t="shared" si="45"/>
        <v>396863.26</v>
      </c>
      <c r="M105" s="28">
        <f t="shared" si="45"/>
        <v>0</v>
      </c>
      <c r="N105" s="28">
        <f t="shared" si="45"/>
        <v>802022.65</v>
      </c>
      <c r="O105" s="126">
        <f t="shared" si="45"/>
        <v>400765.1</v>
      </c>
    </row>
    <row r="106" spans="1:15" ht="21.75" customHeight="1">
      <c r="A106" s="149"/>
      <c r="B106" s="149"/>
      <c r="C106" s="149"/>
      <c r="D106" s="34" t="s">
        <v>39</v>
      </c>
      <c r="E106" s="35">
        <v>1218702.17</v>
      </c>
      <c r="F106" s="35"/>
      <c r="G106" s="35">
        <v>7000</v>
      </c>
      <c r="H106" s="39">
        <v>3169</v>
      </c>
      <c r="I106" s="137">
        <f t="shared" si="44"/>
        <v>45.27142857142857</v>
      </c>
      <c r="J106" s="138">
        <f t="shared" si="27"/>
        <v>0.2600307177593686</v>
      </c>
      <c r="K106" s="53"/>
      <c r="L106" s="39"/>
      <c r="M106" s="34"/>
      <c r="N106" s="30">
        <f>H106-M106</f>
        <v>3169</v>
      </c>
      <c r="O106" s="128">
        <f>G106-H106-L106</f>
        <v>3831</v>
      </c>
    </row>
    <row r="107" spans="1:15" ht="24.75" customHeight="1">
      <c r="A107" s="149"/>
      <c r="B107" s="149"/>
      <c r="C107" s="149"/>
      <c r="D107" s="34" t="s">
        <v>40</v>
      </c>
      <c r="E107" s="35">
        <v>821130.81</v>
      </c>
      <c r="F107" s="35">
        <v>1319094.98</v>
      </c>
      <c r="G107" s="35">
        <v>1592651.01</v>
      </c>
      <c r="H107" s="39">
        <v>798853.65</v>
      </c>
      <c r="I107" s="137">
        <f t="shared" si="44"/>
        <v>50.15873816574543</v>
      </c>
      <c r="J107" s="138">
        <f t="shared" si="27"/>
        <v>97.28701447702346</v>
      </c>
      <c r="K107" s="53"/>
      <c r="L107" s="83">
        <v>396863.26</v>
      </c>
      <c r="M107" s="27"/>
      <c r="N107" s="30">
        <f>H107-M107</f>
        <v>798853.65</v>
      </c>
      <c r="O107" s="128">
        <f>G107-H107-L107</f>
        <v>396934.1</v>
      </c>
    </row>
    <row r="108" spans="1:15" ht="21">
      <c r="A108" s="149"/>
      <c r="B108" s="154"/>
      <c r="C108" s="114">
        <v>6060</v>
      </c>
      <c r="D108" s="119" t="s">
        <v>72</v>
      </c>
      <c r="E108" s="28">
        <f>E109</f>
        <v>0</v>
      </c>
      <c r="F108" s="28">
        <f aca="true" t="shared" si="46" ref="F108:O108">F109</f>
        <v>0</v>
      </c>
      <c r="G108" s="28">
        <f t="shared" si="46"/>
        <v>5500</v>
      </c>
      <c r="H108" s="28">
        <f t="shared" si="46"/>
        <v>4300</v>
      </c>
      <c r="I108" s="138">
        <f t="shared" si="44"/>
        <v>78.18181818181819</v>
      </c>
      <c r="J108" s="138" t="e">
        <f t="shared" si="27"/>
        <v>#DIV/0!</v>
      </c>
      <c r="K108" s="28">
        <f t="shared" si="46"/>
        <v>0</v>
      </c>
      <c r="L108" s="28">
        <f t="shared" si="46"/>
        <v>0</v>
      </c>
      <c r="M108" s="28">
        <f t="shared" si="46"/>
        <v>0</v>
      </c>
      <c r="N108" s="33">
        <f>H108-M108</f>
        <v>4300</v>
      </c>
      <c r="O108" s="126">
        <f t="shared" si="46"/>
        <v>0</v>
      </c>
    </row>
    <row r="109" spans="1:15" ht="22.5">
      <c r="A109" s="149"/>
      <c r="B109" s="161"/>
      <c r="C109" s="114"/>
      <c r="D109" s="116" t="s">
        <v>92</v>
      </c>
      <c r="E109" s="35"/>
      <c r="F109" s="35"/>
      <c r="G109" s="35">
        <v>5500</v>
      </c>
      <c r="H109" s="39">
        <v>4300</v>
      </c>
      <c r="I109" s="137">
        <f t="shared" si="44"/>
        <v>78.18181818181819</v>
      </c>
      <c r="J109" s="138" t="e">
        <f t="shared" si="27"/>
        <v>#DIV/0!</v>
      </c>
      <c r="K109" s="53"/>
      <c r="L109" s="83"/>
      <c r="M109" s="27"/>
      <c r="N109" s="30">
        <f>H109-M109</f>
        <v>4300</v>
      </c>
      <c r="O109" s="128"/>
    </row>
    <row r="110" spans="1:15" ht="18" customHeight="1">
      <c r="A110" s="149"/>
      <c r="B110" s="175">
        <v>90002</v>
      </c>
      <c r="C110" s="77"/>
      <c r="D110" s="54" t="s">
        <v>42</v>
      </c>
      <c r="E110" s="28">
        <f>E111+E112+E114</f>
        <v>0</v>
      </c>
      <c r="F110" s="28">
        <f aca="true" t="shared" si="47" ref="F110:O110">F111+F112+F114</f>
        <v>0</v>
      </c>
      <c r="G110" s="28">
        <f t="shared" si="47"/>
        <v>284150</v>
      </c>
      <c r="H110" s="28">
        <f t="shared" si="47"/>
        <v>210993.97</v>
      </c>
      <c r="I110" s="138">
        <f t="shared" si="44"/>
        <v>74.25443251803625</v>
      </c>
      <c r="J110" s="138" t="e">
        <f t="shared" si="27"/>
        <v>#DIV/0!</v>
      </c>
      <c r="K110" s="28">
        <f t="shared" si="47"/>
        <v>0</v>
      </c>
      <c r="L110" s="28">
        <f t="shared" si="47"/>
        <v>0</v>
      </c>
      <c r="M110" s="28">
        <f t="shared" si="47"/>
        <v>0</v>
      </c>
      <c r="N110" s="28">
        <f t="shared" si="47"/>
        <v>210993.97</v>
      </c>
      <c r="O110" s="126">
        <f t="shared" si="47"/>
        <v>73000</v>
      </c>
    </row>
    <row r="111" spans="1:15" ht="21" customHeight="1">
      <c r="A111" s="149"/>
      <c r="B111" s="176"/>
      <c r="C111" s="117">
        <v>6010</v>
      </c>
      <c r="D111" s="27" t="s">
        <v>43</v>
      </c>
      <c r="E111" s="28"/>
      <c r="F111" s="28"/>
      <c r="G111" s="28">
        <v>239000</v>
      </c>
      <c r="H111" s="28">
        <v>166000</v>
      </c>
      <c r="I111" s="138">
        <f t="shared" si="44"/>
        <v>69.4560669456067</v>
      </c>
      <c r="J111" s="138" t="e">
        <f t="shared" si="27"/>
        <v>#DIV/0!</v>
      </c>
      <c r="K111" s="32"/>
      <c r="L111" s="33"/>
      <c r="M111" s="38"/>
      <c r="N111" s="30">
        <f>H111-M111</f>
        <v>166000</v>
      </c>
      <c r="O111" s="128">
        <f>G111-H111-L111</f>
        <v>73000</v>
      </c>
    </row>
    <row r="112" spans="1:15" s="74" customFormat="1" ht="21" customHeight="1">
      <c r="A112" s="149"/>
      <c r="B112" s="154"/>
      <c r="C112" s="77">
        <v>6050</v>
      </c>
      <c r="D112" s="78" t="s">
        <v>11</v>
      </c>
      <c r="E112" s="35">
        <f>E113</f>
        <v>0</v>
      </c>
      <c r="F112" s="35">
        <f aca="true" t="shared" si="48" ref="F112:O112">F113</f>
        <v>0</v>
      </c>
      <c r="G112" s="35">
        <f t="shared" si="48"/>
        <v>15750</v>
      </c>
      <c r="H112" s="35">
        <f t="shared" si="48"/>
        <v>15672.13</v>
      </c>
      <c r="I112" s="137">
        <f t="shared" si="44"/>
        <v>99.5055873015873</v>
      </c>
      <c r="J112" s="138" t="e">
        <f t="shared" si="27"/>
        <v>#DIV/0!</v>
      </c>
      <c r="K112" s="35">
        <f t="shared" si="48"/>
        <v>0</v>
      </c>
      <c r="L112" s="35">
        <f t="shared" si="48"/>
        <v>0</v>
      </c>
      <c r="M112" s="35">
        <f t="shared" si="48"/>
        <v>0</v>
      </c>
      <c r="N112" s="30">
        <f aca="true" t="shared" si="49" ref="N112:N126">H112-M112</f>
        <v>15672.13</v>
      </c>
      <c r="O112" s="133">
        <f t="shared" si="48"/>
        <v>0</v>
      </c>
    </row>
    <row r="113" spans="1:15" s="74" customFormat="1" ht="21" customHeight="1">
      <c r="A113" s="149"/>
      <c r="B113" s="154"/>
      <c r="C113" s="77"/>
      <c r="D113" s="118" t="s">
        <v>93</v>
      </c>
      <c r="E113" s="35"/>
      <c r="F113" s="35"/>
      <c r="G113" s="35">
        <v>15750</v>
      </c>
      <c r="H113" s="35">
        <v>15672.13</v>
      </c>
      <c r="I113" s="137">
        <f t="shared" si="44"/>
        <v>99.5055873015873</v>
      </c>
      <c r="J113" s="138" t="e">
        <f t="shared" si="27"/>
        <v>#DIV/0!</v>
      </c>
      <c r="K113" s="29"/>
      <c r="L113" s="30"/>
      <c r="M113" s="31"/>
      <c r="N113" s="30">
        <f t="shared" si="49"/>
        <v>15672.13</v>
      </c>
      <c r="O113" s="127"/>
    </row>
    <row r="114" spans="1:15" s="74" customFormat="1" ht="21" customHeight="1">
      <c r="A114" s="149"/>
      <c r="B114" s="154"/>
      <c r="C114" s="77">
        <v>6060</v>
      </c>
      <c r="D114" s="118" t="s">
        <v>94</v>
      </c>
      <c r="E114" s="35">
        <f>E115</f>
        <v>0</v>
      </c>
      <c r="F114" s="35">
        <f aca="true" t="shared" si="50" ref="F114:O114">F115</f>
        <v>0</v>
      </c>
      <c r="G114" s="35">
        <f t="shared" si="50"/>
        <v>29400</v>
      </c>
      <c r="H114" s="35">
        <f t="shared" si="50"/>
        <v>29321.84</v>
      </c>
      <c r="I114" s="137">
        <f t="shared" si="44"/>
        <v>99.73414965986395</v>
      </c>
      <c r="J114" s="138" t="e">
        <f t="shared" si="27"/>
        <v>#DIV/0!</v>
      </c>
      <c r="K114" s="35">
        <f t="shared" si="50"/>
        <v>0</v>
      </c>
      <c r="L114" s="35">
        <f t="shared" si="50"/>
        <v>0</v>
      </c>
      <c r="M114" s="35">
        <f t="shared" si="50"/>
        <v>0</v>
      </c>
      <c r="N114" s="30">
        <f t="shared" si="49"/>
        <v>29321.84</v>
      </c>
      <c r="O114" s="133">
        <f t="shared" si="50"/>
        <v>0</v>
      </c>
    </row>
    <row r="115" spans="1:15" s="74" customFormat="1" ht="21" customHeight="1">
      <c r="A115" s="149"/>
      <c r="B115" s="161"/>
      <c r="C115" s="77"/>
      <c r="D115" s="118" t="s">
        <v>93</v>
      </c>
      <c r="E115" s="35"/>
      <c r="F115" s="35"/>
      <c r="G115" s="35">
        <v>29400</v>
      </c>
      <c r="H115" s="35">
        <v>29321.84</v>
      </c>
      <c r="I115" s="137">
        <f t="shared" si="44"/>
        <v>99.73414965986395</v>
      </c>
      <c r="J115" s="138" t="e">
        <f t="shared" si="27"/>
        <v>#DIV/0!</v>
      </c>
      <c r="K115" s="29"/>
      <c r="L115" s="30"/>
      <c r="M115" s="31"/>
      <c r="N115" s="30">
        <f t="shared" si="49"/>
        <v>29321.84</v>
      </c>
      <c r="O115" s="127"/>
    </row>
    <row r="116" spans="1:15" s="13" customFormat="1" ht="32.25" customHeight="1">
      <c r="A116" s="148">
        <v>921</v>
      </c>
      <c r="B116" s="40"/>
      <c r="C116" s="40"/>
      <c r="D116" s="41" t="s">
        <v>34</v>
      </c>
      <c r="E116" s="23">
        <f>E117</f>
        <v>11085</v>
      </c>
      <c r="F116" s="23">
        <f aca="true" t="shared" si="51" ref="F116:O116">F117</f>
        <v>0</v>
      </c>
      <c r="G116" s="23">
        <f t="shared" si="51"/>
        <v>3663</v>
      </c>
      <c r="H116" s="23">
        <f t="shared" si="51"/>
        <v>3663</v>
      </c>
      <c r="I116" s="138">
        <f t="shared" si="44"/>
        <v>100</v>
      </c>
      <c r="J116" s="138">
        <f t="shared" si="27"/>
        <v>33.0446549391069</v>
      </c>
      <c r="K116" s="23">
        <f t="shared" si="51"/>
        <v>0</v>
      </c>
      <c r="L116" s="23">
        <f t="shared" si="51"/>
        <v>0</v>
      </c>
      <c r="M116" s="23">
        <f t="shared" si="51"/>
        <v>0</v>
      </c>
      <c r="N116" s="33">
        <f t="shared" si="49"/>
        <v>3663</v>
      </c>
      <c r="O116" s="125">
        <f t="shared" si="51"/>
        <v>0</v>
      </c>
    </row>
    <row r="117" spans="1:15" ht="21">
      <c r="A117" s="149"/>
      <c r="B117" s="151">
        <v>92109</v>
      </c>
      <c r="C117" s="46"/>
      <c r="D117" s="27" t="s">
        <v>20</v>
      </c>
      <c r="E117" s="28">
        <f>E118</f>
        <v>11085</v>
      </c>
      <c r="F117" s="28">
        <f aca="true" t="shared" si="52" ref="F117:O117">F118</f>
        <v>0</v>
      </c>
      <c r="G117" s="28">
        <f t="shared" si="52"/>
        <v>3663</v>
      </c>
      <c r="H117" s="28">
        <f t="shared" si="52"/>
        <v>3663</v>
      </c>
      <c r="I117" s="138">
        <f t="shared" si="44"/>
        <v>100</v>
      </c>
      <c r="J117" s="138">
        <f t="shared" si="27"/>
        <v>33.0446549391069</v>
      </c>
      <c r="K117" s="28">
        <f t="shared" si="52"/>
        <v>0</v>
      </c>
      <c r="L117" s="28">
        <f t="shared" si="52"/>
        <v>0</v>
      </c>
      <c r="M117" s="28">
        <f t="shared" si="52"/>
        <v>0</v>
      </c>
      <c r="N117" s="33">
        <f t="shared" si="49"/>
        <v>3663</v>
      </c>
      <c r="O117" s="126">
        <f t="shared" si="52"/>
        <v>0</v>
      </c>
    </row>
    <row r="118" spans="1:15" ht="63.75" customHeight="1">
      <c r="A118" s="149"/>
      <c r="B118" s="149"/>
      <c r="C118" s="151">
        <v>6220</v>
      </c>
      <c r="D118" s="41" t="s">
        <v>27</v>
      </c>
      <c r="E118" s="28">
        <f>E119</f>
        <v>11085</v>
      </c>
      <c r="F118" s="28">
        <f aca="true" t="shared" si="53" ref="F118:O118">F119</f>
        <v>0</v>
      </c>
      <c r="G118" s="28">
        <v>3663</v>
      </c>
      <c r="H118" s="28">
        <v>3663</v>
      </c>
      <c r="I118" s="138">
        <f t="shared" si="44"/>
        <v>100</v>
      </c>
      <c r="J118" s="138">
        <f t="shared" si="27"/>
        <v>33.0446549391069</v>
      </c>
      <c r="K118" s="28">
        <f t="shared" si="53"/>
        <v>0</v>
      </c>
      <c r="L118" s="28">
        <f t="shared" si="53"/>
        <v>0</v>
      </c>
      <c r="M118" s="28">
        <f t="shared" si="53"/>
        <v>0</v>
      </c>
      <c r="N118" s="30">
        <f t="shared" si="49"/>
        <v>3663</v>
      </c>
      <c r="O118" s="126">
        <f t="shared" si="53"/>
        <v>0</v>
      </c>
    </row>
    <row r="119" spans="1:15" ht="33.75">
      <c r="A119" s="149"/>
      <c r="B119" s="154"/>
      <c r="C119" s="152"/>
      <c r="D119" s="47" t="s">
        <v>78</v>
      </c>
      <c r="E119" s="35">
        <v>11085</v>
      </c>
      <c r="F119" s="35"/>
      <c r="G119" s="35"/>
      <c r="H119" s="35"/>
      <c r="I119" s="138"/>
      <c r="J119" s="138">
        <f t="shared" si="27"/>
        <v>0</v>
      </c>
      <c r="K119" s="29"/>
      <c r="L119" s="30"/>
      <c r="M119" s="31"/>
      <c r="N119" s="30">
        <f t="shared" si="49"/>
        <v>0</v>
      </c>
      <c r="O119" s="128">
        <f>G119-H119-L119</f>
        <v>0</v>
      </c>
    </row>
    <row r="120" spans="1:15" s="13" customFormat="1" ht="12.75">
      <c r="A120" s="148">
        <v>926</v>
      </c>
      <c r="B120" s="40"/>
      <c r="C120" s="40"/>
      <c r="D120" s="41" t="s">
        <v>35</v>
      </c>
      <c r="E120" s="23">
        <f>E121+E135</f>
        <v>1128283.24</v>
      </c>
      <c r="F120" s="23">
        <f>F121+F135</f>
        <v>136112.99</v>
      </c>
      <c r="G120" s="23">
        <f>G121+G135</f>
        <v>181027.99</v>
      </c>
      <c r="H120" s="23">
        <f>H121+H135</f>
        <v>168830.33000000002</v>
      </c>
      <c r="I120" s="138">
        <f t="shared" si="44"/>
        <v>93.26200329573345</v>
      </c>
      <c r="J120" s="138">
        <f t="shared" si="27"/>
        <v>14.963470520044241</v>
      </c>
      <c r="K120" s="23" t="e">
        <f>K121+K135</f>
        <v>#REF!</v>
      </c>
      <c r="L120" s="23">
        <f>L121+L135</f>
        <v>0</v>
      </c>
      <c r="M120" s="23">
        <f>M121+M135</f>
        <v>0</v>
      </c>
      <c r="N120" s="33">
        <f t="shared" si="49"/>
        <v>168830.33000000002</v>
      </c>
      <c r="O120" s="128">
        <f>G120-H120-L120</f>
        <v>12197.659999999974</v>
      </c>
    </row>
    <row r="121" spans="1:15" s="13" customFormat="1" ht="12.75">
      <c r="A121" s="177"/>
      <c r="B121" s="148">
        <v>92601</v>
      </c>
      <c r="C121" s="40"/>
      <c r="D121" s="41" t="s">
        <v>46</v>
      </c>
      <c r="E121" s="23">
        <f>E127+E122+E124+E133</f>
        <v>1123649.48</v>
      </c>
      <c r="F121" s="23">
        <f aca="true" t="shared" si="54" ref="F121:O121">F127+F122+F124+F133</f>
        <v>70000</v>
      </c>
      <c r="G121" s="23">
        <f t="shared" si="54"/>
        <v>81225</v>
      </c>
      <c r="H121" s="23">
        <f t="shared" si="54"/>
        <v>76284.82</v>
      </c>
      <c r="I121" s="138">
        <f t="shared" si="44"/>
        <v>93.91790704832258</v>
      </c>
      <c r="J121" s="138">
        <f t="shared" si="27"/>
        <v>6.789022854351341</v>
      </c>
      <c r="K121" s="23">
        <f t="shared" si="54"/>
        <v>0</v>
      </c>
      <c r="L121" s="23">
        <f t="shared" si="54"/>
        <v>0</v>
      </c>
      <c r="M121" s="23">
        <f t="shared" si="54"/>
        <v>0</v>
      </c>
      <c r="N121" s="33">
        <f t="shared" si="49"/>
        <v>76284.82</v>
      </c>
      <c r="O121" s="125">
        <f t="shared" si="54"/>
        <v>4797</v>
      </c>
    </row>
    <row r="122" spans="1:15" s="13" customFormat="1" ht="21">
      <c r="A122" s="177"/>
      <c r="B122" s="180"/>
      <c r="C122" s="148">
        <v>6050</v>
      </c>
      <c r="D122" s="27" t="s">
        <v>6</v>
      </c>
      <c r="E122" s="23">
        <f>E123</f>
        <v>0</v>
      </c>
      <c r="F122" s="23">
        <f aca="true" t="shared" si="55" ref="F122:O122">F123</f>
        <v>0</v>
      </c>
      <c r="G122" s="23">
        <f t="shared" si="55"/>
        <v>68000</v>
      </c>
      <c r="H122" s="23">
        <f t="shared" si="55"/>
        <v>68000</v>
      </c>
      <c r="I122" s="138">
        <f t="shared" si="44"/>
        <v>100</v>
      </c>
      <c r="J122" s="138" t="e">
        <f t="shared" si="27"/>
        <v>#DIV/0!</v>
      </c>
      <c r="K122" s="23">
        <f t="shared" si="55"/>
        <v>0</v>
      </c>
      <c r="L122" s="23">
        <f t="shared" si="55"/>
        <v>0</v>
      </c>
      <c r="M122" s="23">
        <f t="shared" si="55"/>
        <v>0</v>
      </c>
      <c r="N122" s="33">
        <f t="shared" si="49"/>
        <v>68000</v>
      </c>
      <c r="O122" s="125">
        <f t="shared" si="55"/>
        <v>0</v>
      </c>
    </row>
    <row r="123" spans="1:15" s="13" customFormat="1" ht="12.75">
      <c r="A123" s="177"/>
      <c r="B123" s="180"/>
      <c r="C123" s="150"/>
      <c r="D123" s="78" t="s">
        <v>76</v>
      </c>
      <c r="E123" s="45"/>
      <c r="F123" s="45"/>
      <c r="G123" s="45">
        <v>68000</v>
      </c>
      <c r="H123" s="45">
        <v>68000</v>
      </c>
      <c r="I123" s="137">
        <f t="shared" si="44"/>
        <v>100</v>
      </c>
      <c r="J123" s="138" t="e">
        <f t="shared" si="27"/>
        <v>#DIV/0!</v>
      </c>
      <c r="K123" s="45"/>
      <c r="L123" s="45"/>
      <c r="M123" s="45"/>
      <c r="N123" s="30">
        <f t="shared" si="49"/>
        <v>68000</v>
      </c>
      <c r="O123" s="127">
        <f>G123-H123-L123</f>
        <v>0</v>
      </c>
    </row>
    <row r="124" spans="1:15" s="13" customFormat="1" ht="21">
      <c r="A124" s="177"/>
      <c r="B124" s="180"/>
      <c r="C124" s="148">
        <v>6057</v>
      </c>
      <c r="D124" s="27" t="s">
        <v>6</v>
      </c>
      <c r="E124" s="23">
        <f>E126+E125</f>
        <v>230000</v>
      </c>
      <c r="F124" s="23">
        <f aca="true" t="shared" si="56" ref="F124:O124">F126+F125</f>
        <v>25000</v>
      </c>
      <c r="G124" s="23">
        <f t="shared" si="56"/>
        <v>0</v>
      </c>
      <c r="H124" s="23">
        <f t="shared" si="56"/>
        <v>0</v>
      </c>
      <c r="I124" s="138"/>
      <c r="J124" s="138">
        <f t="shared" si="27"/>
        <v>0</v>
      </c>
      <c r="K124" s="23">
        <f t="shared" si="56"/>
        <v>0</v>
      </c>
      <c r="L124" s="23">
        <f t="shared" si="56"/>
        <v>0</v>
      </c>
      <c r="M124" s="23">
        <f t="shared" si="56"/>
        <v>0</v>
      </c>
      <c r="N124" s="33">
        <f t="shared" si="49"/>
        <v>0</v>
      </c>
      <c r="O124" s="125">
        <f t="shared" si="56"/>
        <v>0</v>
      </c>
    </row>
    <row r="125" spans="1:15" s="13" customFormat="1" ht="12.75">
      <c r="A125" s="177"/>
      <c r="B125" s="180"/>
      <c r="C125" s="180"/>
      <c r="D125" s="43" t="s">
        <v>64</v>
      </c>
      <c r="E125" s="23">
        <v>230000</v>
      </c>
      <c r="F125" s="45"/>
      <c r="G125" s="45"/>
      <c r="H125" s="45"/>
      <c r="I125" s="138"/>
      <c r="J125" s="138">
        <f t="shared" si="27"/>
        <v>0</v>
      </c>
      <c r="K125" s="23"/>
      <c r="L125" s="23"/>
      <c r="M125" s="45">
        <v>0</v>
      </c>
      <c r="N125" s="30">
        <f t="shared" si="49"/>
        <v>0</v>
      </c>
      <c r="O125" s="128">
        <f>G125-H125-L125</f>
        <v>0</v>
      </c>
    </row>
    <row r="126" spans="1:15" s="13" customFormat="1" ht="12.75">
      <c r="A126" s="177"/>
      <c r="B126" s="180"/>
      <c r="C126" s="150"/>
      <c r="D126" s="78" t="s">
        <v>76</v>
      </c>
      <c r="E126" s="23"/>
      <c r="F126" s="23">
        <v>25000</v>
      </c>
      <c r="G126" s="45"/>
      <c r="H126" s="23"/>
      <c r="I126" s="138"/>
      <c r="J126" s="138" t="e">
        <f t="shared" si="27"/>
        <v>#DIV/0!</v>
      </c>
      <c r="K126" s="23"/>
      <c r="L126" s="44"/>
      <c r="M126" s="23"/>
      <c r="N126" s="30">
        <f t="shared" si="49"/>
        <v>0</v>
      </c>
      <c r="O126" s="128">
        <f aca="true" t="shared" si="57" ref="O126:O144">G126-H126-L126</f>
        <v>0</v>
      </c>
    </row>
    <row r="127" spans="1:15" s="13" customFormat="1" ht="21">
      <c r="A127" s="177"/>
      <c r="B127" s="180"/>
      <c r="C127" s="148">
        <v>6059</v>
      </c>
      <c r="D127" s="27" t="s">
        <v>6</v>
      </c>
      <c r="E127" s="23">
        <f>E129+E128+E130+E132+E131</f>
        <v>893649.48</v>
      </c>
      <c r="F127" s="23">
        <f>F129+F128+F130+F132+F131</f>
        <v>45000</v>
      </c>
      <c r="G127" s="23">
        <f>G129+G128+G130+G132+G131</f>
        <v>9225</v>
      </c>
      <c r="H127" s="23">
        <f>H129+H128+H130+H132+H131</f>
        <v>4428</v>
      </c>
      <c r="I127" s="138">
        <f t="shared" si="44"/>
        <v>48</v>
      </c>
      <c r="J127" s="138">
        <f t="shared" si="27"/>
        <v>0.4954962878734065</v>
      </c>
      <c r="K127" s="23">
        <f>K129+K128+K130+K132</f>
        <v>0</v>
      </c>
      <c r="L127" s="23">
        <f>L129+L128+L130+L132+L131</f>
        <v>0</v>
      </c>
      <c r="M127" s="23"/>
      <c r="N127" s="33">
        <f>H127-M127</f>
        <v>4428</v>
      </c>
      <c r="O127" s="128">
        <f t="shared" si="57"/>
        <v>4797</v>
      </c>
    </row>
    <row r="128" spans="1:15" s="75" customFormat="1" ht="22.5">
      <c r="A128" s="177"/>
      <c r="B128" s="180"/>
      <c r="C128" s="154"/>
      <c r="D128" s="43" t="s">
        <v>49</v>
      </c>
      <c r="E128" s="45"/>
      <c r="F128" s="45"/>
      <c r="G128" s="45">
        <v>3075</v>
      </c>
      <c r="H128" s="45">
        <v>1476</v>
      </c>
      <c r="I128" s="137">
        <f t="shared" si="44"/>
        <v>48</v>
      </c>
      <c r="J128" s="138" t="e">
        <f t="shared" si="27"/>
        <v>#DIV/0!</v>
      </c>
      <c r="K128" s="24"/>
      <c r="L128" s="63"/>
      <c r="M128" s="42"/>
      <c r="N128" s="30">
        <f aca="true" t="shared" si="58" ref="N128:N139">H128-M128</f>
        <v>1476</v>
      </c>
      <c r="O128" s="128">
        <f>L128</f>
        <v>0</v>
      </c>
    </row>
    <row r="129" spans="1:15" s="75" customFormat="1" ht="22.5">
      <c r="A129" s="177"/>
      <c r="B129" s="180"/>
      <c r="C129" s="154"/>
      <c r="D129" s="43" t="s">
        <v>50</v>
      </c>
      <c r="E129" s="45"/>
      <c r="F129" s="45"/>
      <c r="G129" s="45">
        <v>3075</v>
      </c>
      <c r="H129" s="45">
        <v>1476</v>
      </c>
      <c r="I129" s="137">
        <f t="shared" si="44"/>
        <v>48</v>
      </c>
      <c r="J129" s="138" t="e">
        <f t="shared" si="27"/>
        <v>#DIV/0!</v>
      </c>
      <c r="K129" s="24"/>
      <c r="L129" s="63"/>
      <c r="M129" s="42"/>
      <c r="N129" s="30">
        <f t="shared" si="58"/>
        <v>1476</v>
      </c>
      <c r="O129" s="128">
        <f>L129</f>
        <v>0</v>
      </c>
    </row>
    <row r="130" spans="1:15" s="75" customFormat="1" ht="22.5">
      <c r="A130" s="177"/>
      <c r="B130" s="154"/>
      <c r="C130" s="154"/>
      <c r="D130" s="43" t="s">
        <v>56</v>
      </c>
      <c r="E130" s="45"/>
      <c r="F130" s="45"/>
      <c r="G130" s="45">
        <v>3075</v>
      </c>
      <c r="H130" s="45">
        <v>1476</v>
      </c>
      <c r="I130" s="137">
        <f t="shared" si="44"/>
        <v>48</v>
      </c>
      <c r="J130" s="138" t="e">
        <f t="shared" si="27"/>
        <v>#DIV/0!</v>
      </c>
      <c r="K130" s="24"/>
      <c r="L130" s="63"/>
      <c r="M130" s="42"/>
      <c r="N130" s="30">
        <f t="shared" si="58"/>
        <v>1476</v>
      </c>
      <c r="O130" s="128">
        <f>L130</f>
        <v>0</v>
      </c>
    </row>
    <row r="131" spans="1:15" s="75" customFormat="1" ht="12.75">
      <c r="A131" s="177"/>
      <c r="B131" s="154"/>
      <c r="C131" s="154"/>
      <c r="D131" s="43" t="s">
        <v>64</v>
      </c>
      <c r="E131" s="45">
        <v>893649.48</v>
      </c>
      <c r="F131" s="45"/>
      <c r="G131" s="45"/>
      <c r="H131" s="45"/>
      <c r="I131" s="138"/>
      <c r="J131" s="138">
        <f t="shared" si="27"/>
        <v>0</v>
      </c>
      <c r="K131" s="24"/>
      <c r="L131" s="63"/>
      <c r="M131" s="63"/>
      <c r="N131" s="30">
        <f t="shared" si="58"/>
        <v>0</v>
      </c>
      <c r="O131" s="128">
        <f t="shared" si="57"/>
        <v>0</v>
      </c>
    </row>
    <row r="132" spans="1:15" s="75" customFormat="1" ht="12.75">
      <c r="A132" s="177"/>
      <c r="B132" s="154"/>
      <c r="C132" s="161"/>
      <c r="D132" s="78" t="s">
        <v>76</v>
      </c>
      <c r="E132" s="45"/>
      <c r="F132" s="45">
        <v>45000</v>
      </c>
      <c r="G132" s="45"/>
      <c r="H132" s="45"/>
      <c r="I132" s="138"/>
      <c r="J132" s="138" t="e">
        <f t="shared" si="27"/>
        <v>#DIV/0!</v>
      </c>
      <c r="K132" s="24"/>
      <c r="L132" s="63"/>
      <c r="M132" s="42"/>
      <c r="N132" s="30">
        <f t="shared" si="58"/>
        <v>0</v>
      </c>
      <c r="O132" s="128">
        <f t="shared" si="57"/>
        <v>0</v>
      </c>
    </row>
    <row r="133" spans="1:15" s="75" customFormat="1" ht="21">
      <c r="A133" s="177"/>
      <c r="B133" s="154"/>
      <c r="C133" s="182">
        <v>6060</v>
      </c>
      <c r="D133" s="27" t="s">
        <v>24</v>
      </c>
      <c r="E133" s="23">
        <f>E134</f>
        <v>0</v>
      </c>
      <c r="F133" s="23">
        <f aca="true" t="shared" si="59" ref="F133:O133">F134</f>
        <v>0</v>
      </c>
      <c r="G133" s="23">
        <f t="shared" si="59"/>
        <v>4000</v>
      </c>
      <c r="H133" s="23">
        <f t="shared" si="59"/>
        <v>3856.82</v>
      </c>
      <c r="I133" s="138">
        <f t="shared" si="44"/>
        <v>96.4205</v>
      </c>
      <c r="J133" s="138" t="e">
        <f t="shared" si="27"/>
        <v>#DIV/0!</v>
      </c>
      <c r="K133" s="23">
        <f t="shared" si="59"/>
        <v>0</v>
      </c>
      <c r="L133" s="23">
        <f t="shared" si="59"/>
        <v>0</v>
      </c>
      <c r="M133" s="23">
        <f t="shared" si="59"/>
        <v>0</v>
      </c>
      <c r="N133" s="33">
        <f t="shared" si="58"/>
        <v>3856.82</v>
      </c>
      <c r="O133" s="125">
        <f t="shared" si="59"/>
        <v>0</v>
      </c>
    </row>
    <row r="134" spans="1:15" s="75" customFormat="1" ht="22.5">
      <c r="A134" s="177"/>
      <c r="B134" s="161"/>
      <c r="C134" s="161"/>
      <c r="D134" s="78" t="s">
        <v>100</v>
      </c>
      <c r="E134" s="45"/>
      <c r="F134" s="45"/>
      <c r="G134" s="45">
        <v>4000</v>
      </c>
      <c r="H134" s="45">
        <v>3856.82</v>
      </c>
      <c r="I134" s="137">
        <f t="shared" si="44"/>
        <v>96.4205</v>
      </c>
      <c r="J134" s="138" t="e">
        <f aca="true" t="shared" si="60" ref="J134:J145">H134/E134*100</f>
        <v>#DIV/0!</v>
      </c>
      <c r="K134" s="24"/>
      <c r="L134" s="63"/>
      <c r="M134" s="42"/>
      <c r="N134" s="30">
        <f t="shared" si="58"/>
        <v>3856.82</v>
      </c>
      <c r="O134" s="128"/>
    </row>
    <row r="135" spans="1:15" ht="12.75" customHeight="1">
      <c r="A135" s="177"/>
      <c r="B135" s="167">
        <v>92695</v>
      </c>
      <c r="C135" s="69"/>
      <c r="D135" s="27" t="s">
        <v>47</v>
      </c>
      <c r="E135" s="28">
        <f>E138+E136</f>
        <v>4633.76</v>
      </c>
      <c r="F135" s="28">
        <f aca="true" t="shared" si="61" ref="F135:O135">F138+F136</f>
        <v>66112.99</v>
      </c>
      <c r="G135" s="28">
        <f t="shared" si="61"/>
        <v>99802.98999999999</v>
      </c>
      <c r="H135" s="28">
        <f t="shared" si="61"/>
        <v>92545.51000000001</v>
      </c>
      <c r="I135" s="138">
        <f t="shared" si="44"/>
        <v>92.72819381463422</v>
      </c>
      <c r="J135" s="138">
        <f t="shared" si="60"/>
        <v>1997.2011929836679</v>
      </c>
      <c r="K135" s="28" t="e">
        <f t="shared" si="61"/>
        <v>#REF!</v>
      </c>
      <c r="L135" s="28">
        <f t="shared" si="61"/>
        <v>0</v>
      </c>
      <c r="M135" s="28">
        <f t="shared" si="61"/>
        <v>0</v>
      </c>
      <c r="N135" s="33">
        <f t="shared" si="58"/>
        <v>92545.51000000001</v>
      </c>
      <c r="O135" s="126">
        <f t="shared" si="61"/>
        <v>7257.479999999996</v>
      </c>
    </row>
    <row r="136" spans="1:15" s="81" customFormat="1" ht="21.75" customHeight="1">
      <c r="A136" s="177"/>
      <c r="B136" s="178"/>
      <c r="C136" s="88">
        <v>6057</v>
      </c>
      <c r="D136" s="27" t="s">
        <v>10</v>
      </c>
      <c r="E136" s="28">
        <f>E137</f>
        <v>0</v>
      </c>
      <c r="F136" s="28">
        <f>F137</f>
        <v>56196.04</v>
      </c>
      <c r="G136" s="28">
        <f>G137</f>
        <v>59332.54</v>
      </c>
      <c r="H136" s="28">
        <f>H137</f>
        <v>56196.04</v>
      </c>
      <c r="I136" s="138">
        <f t="shared" si="44"/>
        <v>94.71369336286631</v>
      </c>
      <c r="J136" s="138" t="e">
        <f t="shared" si="60"/>
        <v>#DIV/0!</v>
      </c>
      <c r="K136" s="29"/>
      <c r="L136" s="80"/>
      <c r="M136" s="79"/>
      <c r="N136" s="33">
        <f t="shared" si="58"/>
        <v>56196.04</v>
      </c>
      <c r="O136" s="128">
        <f t="shared" si="57"/>
        <v>3136.5</v>
      </c>
    </row>
    <row r="137" spans="1:15" s="81" customFormat="1" ht="36.75" customHeight="1">
      <c r="A137" s="177"/>
      <c r="B137" s="178"/>
      <c r="C137" s="85"/>
      <c r="D137" s="99" t="s">
        <v>77</v>
      </c>
      <c r="E137" s="35"/>
      <c r="F137" s="35">
        <v>56196.04</v>
      </c>
      <c r="G137" s="35">
        <v>59332.54</v>
      </c>
      <c r="H137" s="35">
        <v>56196.04</v>
      </c>
      <c r="I137" s="137">
        <f t="shared" si="44"/>
        <v>94.71369336286631</v>
      </c>
      <c r="J137" s="138" t="e">
        <f t="shared" si="60"/>
        <v>#DIV/0!</v>
      </c>
      <c r="K137" s="29"/>
      <c r="L137" s="80"/>
      <c r="M137" s="79"/>
      <c r="N137" s="30">
        <f t="shared" si="58"/>
        <v>56196.04</v>
      </c>
      <c r="O137" s="128">
        <f t="shared" si="57"/>
        <v>3136.5</v>
      </c>
    </row>
    <row r="138" spans="1:15" ht="21.75" customHeight="1">
      <c r="A138" s="177"/>
      <c r="B138" s="178"/>
      <c r="C138" s="167">
        <v>6059</v>
      </c>
      <c r="D138" s="27" t="s">
        <v>10</v>
      </c>
      <c r="E138" s="28">
        <f>E139</f>
        <v>4633.76</v>
      </c>
      <c r="F138" s="28">
        <f>F139</f>
        <v>9916.95</v>
      </c>
      <c r="G138" s="28">
        <f>G139</f>
        <v>40470.45</v>
      </c>
      <c r="H138" s="28">
        <f>H139</f>
        <v>36349.47</v>
      </c>
      <c r="I138" s="138">
        <f t="shared" si="44"/>
        <v>89.81731114924594</v>
      </c>
      <c r="J138" s="138">
        <f t="shared" si="60"/>
        <v>784.4486982493698</v>
      </c>
      <c r="K138" s="28" t="e">
        <f>K139+#REF!</f>
        <v>#REF!</v>
      </c>
      <c r="L138" s="28">
        <f>L139</f>
        <v>0</v>
      </c>
      <c r="M138" s="28">
        <f>M139</f>
        <v>0</v>
      </c>
      <c r="N138" s="33">
        <f t="shared" si="58"/>
        <v>36349.47</v>
      </c>
      <c r="O138" s="128">
        <f t="shared" si="57"/>
        <v>4120.979999999996</v>
      </c>
    </row>
    <row r="139" spans="1:15" ht="39" customHeight="1">
      <c r="A139" s="177"/>
      <c r="B139" s="178"/>
      <c r="C139" s="154"/>
      <c r="D139" s="99" t="s">
        <v>77</v>
      </c>
      <c r="E139" s="35">
        <v>4633.76</v>
      </c>
      <c r="F139" s="35">
        <v>9916.95</v>
      </c>
      <c r="G139" s="35">
        <v>40470.45</v>
      </c>
      <c r="H139" s="35">
        <v>36349.47</v>
      </c>
      <c r="I139" s="137">
        <f t="shared" si="44"/>
        <v>89.81731114924594</v>
      </c>
      <c r="J139" s="138">
        <f t="shared" si="60"/>
        <v>784.4486982493698</v>
      </c>
      <c r="K139" s="29"/>
      <c r="L139" s="30"/>
      <c r="M139" s="31"/>
      <c r="N139" s="30">
        <f t="shared" si="58"/>
        <v>36349.47</v>
      </c>
      <c r="O139" s="128">
        <f t="shared" si="57"/>
        <v>4120.979999999996</v>
      </c>
    </row>
    <row r="140" spans="1:15" ht="24.75" customHeight="1">
      <c r="A140" s="139"/>
      <c r="B140" s="140"/>
      <c r="C140" s="141"/>
      <c r="D140" s="56" t="s">
        <v>60</v>
      </c>
      <c r="E140" s="57">
        <f>E5+E21+E39+E50+E54+E63+E97+E116+E120</f>
        <v>6602919.75</v>
      </c>
      <c r="F140" s="57">
        <f>F5+F21+F39+F50+F54+F63+F97+F116+F120</f>
        <v>4775770.59</v>
      </c>
      <c r="G140" s="57">
        <f>G5+G21+G39+G50+G54+G63+G97+G116+G120</f>
        <v>5603094.04</v>
      </c>
      <c r="H140" s="57">
        <f>H5+H21+H39+H50+H54+H63+H97+H116+H120</f>
        <v>3967555.05</v>
      </c>
      <c r="I140" s="138">
        <f t="shared" si="44"/>
        <v>70.8100742496194</v>
      </c>
      <c r="J140" s="138">
        <f t="shared" si="60"/>
        <v>60.087888392101085</v>
      </c>
      <c r="K140" s="57" t="e">
        <f>K5+K21+K39+K50+K54+K63+K97+K116+K120</f>
        <v>#REF!</v>
      </c>
      <c r="L140" s="57">
        <f>L5+L21+L39+L50+L54+L63+L97+L116+L120</f>
        <v>619251.23</v>
      </c>
      <c r="M140" s="57">
        <f>M5+M21+M39+M50+M54+M63+M97+M116+M120</f>
        <v>585667.9</v>
      </c>
      <c r="N140" s="57">
        <f>N5+N21+N39+N50+N54+N63+N97+N116+N120</f>
        <v>3381887.1500000004</v>
      </c>
      <c r="O140" s="134">
        <f>O5+O21+O39+O50+O54+O63+O97+O116+O120</f>
        <v>951243.5799999998</v>
      </c>
    </row>
    <row r="141" spans="1:15" ht="12.75">
      <c r="A141" s="142"/>
      <c r="B141" s="143"/>
      <c r="C141" s="144"/>
      <c r="D141" s="58" t="s">
        <v>28</v>
      </c>
      <c r="E141" s="35">
        <f>E140-E142</f>
        <v>6491834.75</v>
      </c>
      <c r="F141" s="35">
        <f>F140-F142</f>
        <v>4775770.59</v>
      </c>
      <c r="G141" s="35">
        <f>G140-G142</f>
        <v>5360431.04</v>
      </c>
      <c r="H141" s="35">
        <f>H140-H142</f>
        <v>3797892.05</v>
      </c>
      <c r="I141" s="137">
        <f t="shared" si="44"/>
        <v>70.8504973137384</v>
      </c>
      <c r="J141" s="138">
        <f t="shared" si="60"/>
        <v>58.50259897635256</v>
      </c>
      <c r="K141" s="35" t="e">
        <f>K140-K142</f>
        <v>#REF!</v>
      </c>
      <c r="L141" s="35">
        <f>L140-L142</f>
        <v>619251.23</v>
      </c>
      <c r="M141" s="35">
        <f>M140-M142</f>
        <v>585667.9</v>
      </c>
      <c r="N141" s="35">
        <f>N140-N142</f>
        <v>3212224.1500000004</v>
      </c>
      <c r="O141" s="128">
        <f t="shared" si="57"/>
        <v>943287.7600000002</v>
      </c>
    </row>
    <row r="142" spans="1:15" ht="12.75">
      <c r="A142" s="142"/>
      <c r="B142" s="143"/>
      <c r="C142" s="144"/>
      <c r="D142" s="60" t="s">
        <v>29</v>
      </c>
      <c r="E142" s="49">
        <f>E118+E111+E23</f>
        <v>111085</v>
      </c>
      <c r="F142" s="49">
        <f aca="true" t="shared" si="62" ref="F142:O142">F118+F111+F23</f>
        <v>0</v>
      </c>
      <c r="G142" s="49">
        <f t="shared" si="62"/>
        <v>242663</v>
      </c>
      <c r="H142" s="49">
        <f t="shared" si="62"/>
        <v>169663</v>
      </c>
      <c r="I142" s="137">
        <f t="shared" si="44"/>
        <v>69.91712786869032</v>
      </c>
      <c r="J142" s="138">
        <f t="shared" si="60"/>
        <v>152.7325921591574</v>
      </c>
      <c r="K142" s="49">
        <f t="shared" si="62"/>
        <v>0</v>
      </c>
      <c r="L142" s="49">
        <f t="shared" si="62"/>
        <v>0</v>
      </c>
      <c r="M142" s="49">
        <f t="shared" si="62"/>
        <v>0</v>
      </c>
      <c r="N142" s="49">
        <f>N118+N111+N23</f>
        <v>169663</v>
      </c>
      <c r="O142" s="135">
        <f t="shared" si="62"/>
        <v>73000</v>
      </c>
    </row>
    <row r="143" spans="1:15" ht="12.75">
      <c r="A143" s="142"/>
      <c r="B143" s="143"/>
      <c r="C143" s="144"/>
      <c r="D143" s="60" t="s">
        <v>44</v>
      </c>
      <c r="E143" s="49">
        <f>SUM(E141:E142)</f>
        <v>6602919.75</v>
      </c>
      <c r="F143" s="49">
        <f>SUM(F141:F142)</f>
        <v>4775770.59</v>
      </c>
      <c r="G143" s="49">
        <f>SUM(G141:G142)</f>
        <v>5603094.04</v>
      </c>
      <c r="H143" s="49">
        <f>SUM(H141:H142)</f>
        <v>3967555.05</v>
      </c>
      <c r="I143" s="137">
        <f t="shared" si="44"/>
        <v>70.8100742496194</v>
      </c>
      <c r="J143" s="138">
        <f t="shared" si="60"/>
        <v>60.087888392101085</v>
      </c>
      <c r="K143" s="59"/>
      <c r="L143" s="66">
        <f>SUM(L141:L142)</f>
        <v>619251.23</v>
      </c>
      <c r="M143" s="66">
        <f>SUM(M141:M142)</f>
        <v>585667.9</v>
      </c>
      <c r="N143" s="66">
        <f>SUM(N141:N142)</f>
        <v>3381887.1500000004</v>
      </c>
      <c r="O143" s="128">
        <f t="shared" si="57"/>
        <v>1016287.7600000002</v>
      </c>
    </row>
    <row r="144" spans="1:15" ht="12.75">
      <c r="A144" s="142"/>
      <c r="B144" s="143"/>
      <c r="C144" s="144"/>
      <c r="D144" s="58" t="s">
        <v>36</v>
      </c>
      <c r="E144" s="100">
        <v>27111514.58</v>
      </c>
      <c r="F144" s="100">
        <v>26262909.37</v>
      </c>
      <c r="G144" s="35">
        <v>29180595.07</v>
      </c>
      <c r="H144" s="35">
        <v>25704266.77</v>
      </c>
      <c r="I144" s="137">
        <f t="shared" si="44"/>
        <v>88.08684918295602</v>
      </c>
      <c r="J144" s="138">
        <f t="shared" si="60"/>
        <v>94.80940909498979</v>
      </c>
      <c r="K144" s="61"/>
      <c r="L144" s="30">
        <v>1638877.97</v>
      </c>
      <c r="M144" s="110">
        <f>M143/M145*100</f>
        <v>14.761430972457458</v>
      </c>
      <c r="N144" s="111">
        <f>N143/M145*100</f>
        <v>85.23856902754254</v>
      </c>
      <c r="O144" s="128">
        <f t="shared" si="57"/>
        <v>1837450.3300000008</v>
      </c>
    </row>
    <row r="145" spans="1:15" ht="22.5">
      <c r="A145" s="145"/>
      <c r="B145" s="146"/>
      <c r="C145" s="147"/>
      <c r="D145" s="61" t="s">
        <v>37</v>
      </c>
      <c r="E145" s="109">
        <f>(E143/E144)*100</f>
        <v>24.35466941736606</v>
      </c>
      <c r="F145" s="109">
        <f>(F143/F144)*100</f>
        <v>18.18446891285906</v>
      </c>
      <c r="G145" s="109">
        <f>(G143/G144)*100</f>
        <v>19.201438581218078</v>
      </c>
      <c r="H145" s="109">
        <f>(H143/H144)*100</f>
        <v>15.435394775121997</v>
      </c>
      <c r="I145" s="109">
        <f>(I143/I144)*100</f>
        <v>80.38665806123588</v>
      </c>
      <c r="J145" s="138">
        <f t="shared" si="60"/>
        <v>63.377558161868585</v>
      </c>
      <c r="K145" s="109" t="e">
        <f>(K143/K144)*100</f>
        <v>#DIV/0!</v>
      </c>
      <c r="L145" s="109">
        <f>(L143/L144)*100</f>
        <v>37.78507255180201</v>
      </c>
      <c r="M145" s="165">
        <f>M143+N143</f>
        <v>3967555.0500000003</v>
      </c>
      <c r="N145" s="166"/>
      <c r="O145" s="136">
        <f>(O143/O144)*100</f>
        <v>55.30967250690253</v>
      </c>
    </row>
    <row r="146" ht="12.75">
      <c r="M146" s="67"/>
    </row>
  </sheetData>
  <sheetProtection/>
  <mergeCells count="60">
    <mergeCell ref="A39:A49"/>
    <mergeCell ref="C56:C57"/>
    <mergeCell ref="C30:C32"/>
    <mergeCell ref="C33:C36"/>
    <mergeCell ref="C61:C62"/>
    <mergeCell ref="C52:C53"/>
    <mergeCell ref="C105:C107"/>
    <mergeCell ref="B58:B62"/>
    <mergeCell ref="C74:C75"/>
    <mergeCell ref="C87:C88"/>
    <mergeCell ref="A21:A38"/>
    <mergeCell ref="B24:B38"/>
    <mergeCell ref="C37:C38"/>
    <mergeCell ref="C65:C67"/>
    <mergeCell ref="A50:A53"/>
    <mergeCell ref="C48:C49"/>
    <mergeCell ref="B40:B49"/>
    <mergeCell ref="C71:C72"/>
    <mergeCell ref="C68:C70"/>
    <mergeCell ref="C41:C43"/>
    <mergeCell ref="C82:C84"/>
    <mergeCell ref="C46:C47"/>
    <mergeCell ref="B55:B57"/>
    <mergeCell ref="C59:C60"/>
    <mergeCell ref="B51:B53"/>
    <mergeCell ref="C118:C119"/>
    <mergeCell ref="C102:C104"/>
    <mergeCell ref="A63:A96"/>
    <mergeCell ref="B98:B109"/>
    <mergeCell ref="B117:B119"/>
    <mergeCell ref="C124:C126"/>
    <mergeCell ref="B121:B134"/>
    <mergeCell ref="C133:C134"/>
    <mergeCell ref="C85:C86"/>
    <mergeCell ref="B64:B72"/>
    <mergeCell ref="A54:A62"/>
    <mergeCell ref="B73:B75"/>
    <mergeCell ref="B110:B115"/>
    <mergeCell ref="A120:A139"/>
    <mergeCell ref="B135:B139"/>
    <mergeCell ref="M145:N145"/>
    <mergeCell ref="B76:B80"/>
    <mergeCell ref="B81:B96"/>
    <mergeCell ref="C127:C132"/>
    <mergeCell ref="C138:C139"/>
    <mergeCell ref="F1:K1"/>
    <mergeCell ref="G2:J2"/>
    <mergeCell ref="C25:C29"/>
    <mergeCell ref="B22:B23"/>
    <mergeCell ref="C7:C10"/>
    <mergeCell ref="A140:C145"/>
    <mergeCell ref="A116:A119"/>
    <mergeCell ref="C122:C123"/>
    <mergeCell ref="C99:C101"/>
    <mergeCell ref="A5:A20"/>
    <mergeCell ref="C14:C16"/>
    <mergeCell ref="C11:C13"/>
    <mergeCell ref="B6:B20"/>
    <mergeCell ref="C17:C20"/>
    <mergeCell ref="A97:A115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2014-04-07T09:57:55Z</cp:lastPrinted>
  <dcterms:created xsi:type="dcterms:W3CDTF">2007-03-28T13:32:58Z</dcterms:created>
  <dcterms:modified xsi:type="dcterms:W3CDTF">2014-05-12T11:11:44Z</dcterms:modified>
  <cp:category/>
  <cp:version/>
  <cp:contentType/>
  <cp:contentStatus/>
</cp:coreProperties>
</file>