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<sst xmlns="http://schemas.openxmlformats.org/spreadsheetml/2006/main" count="159" uniqueCount="37">
  <si>
    <t>Lp.</t>
  </si>
  <si>
    <t>Wyszczególnienie</t>
  </si>
  <si>
    <t>Odpisy z zaległości</t>
  </si>
  <si>
    <t>Wpływy na zaległość</t>
  </si>
  <si>
    <t>Przypis bieżący</t>
  </si>
  <si>
    <t>Odpisy, umorzenia bieżące</t>
  </si>
  <si>
    <t>Wpływy bieżące</t>
  </si>
  <si>
    <t>% wskaźnik realiz. przypisu bieżącego</t>
  </si>
  <si>
    <t>Użytk.wieczyste os.prawne</t>
  </si>
  <si>
    <t>w tym:</t>
  </si>
  <si>
    <t>Z-</t>
  </si>
  <si>
    <t>Użytkowanie wieczyste osób fizycznych</t>
  </si>
  <si>
    <t>N-</t>
  </si>
  <si>
    <t>Czynsz za działki /ogródki przydomowe/</t>
  </si>
  <si>
    <t>Czynsz za grunt pod punkt. Usługowymi</t>
  </si>
  <si>
    <t>Czynsze za garaże</t>
  </si>
  <si>
    <t>Dzierżawa sprzętu</t>
  </si>
  <si>
    <t>Dzierżawa pola namiotowego</t>
  </si>
  <si>
    <t>Sprzedaż budynków</t>
  </si>
  <si>
    <t>Sprzedaż gruntów</t>
  </si>
  <si>
    <t>OGÓŁEM</t>
  </si>
  <si>
    <t>Podatek od nieruchomości działki-os. fizycz.</t>
  </si>
  <si>
    <t>Podatek od nieruchomości domki-os. fizycz.</t>
  </si>
  <si>
    <t>Podatek od nieruchomości garaże-os. fizycz.</t>
  </si>
  <si>
    <t>X</t>
  </si>
  <si>
    <r>
      <rPr>
        <b/>
        <sz val="12"/>
        <color indexed="8"/>
        <rFont val="Calibri"/>
        <family val="2"/>
      </rPr>
      <t>OGÓŁEM</t>
    </r>
    <r>
      <rPr>
        <b/>
        <sz val="11"/>
        <color indexed="8"/>
        <rFont val="Calibri"/>
        <family val="2"/>
      </rPr>
      <t xml:space="preserve"> Podatek od nieruchomości - os.fizyczne</t>
    </r>
  </si>
  <si>
    <t>Podatek od środ. transportowych os. prawne</t>
  </si>
  <si>
    <r>
      <rPr>
        <b/>
        <sz val="12"/>
        <color indexed="8"/>
        <rFont val="Calibri"/>
        <family val="2"/>
      </rPr>
      <t>OGÓŁEM</t>
    </r>
    <r>
      <rPr>
        <b/>
        <sz val="11"/>
        <color indexed="8"/>
        <rFont val="Calibri"/>
        <family val="2"/>
      </rPr>
      <t xml:space="preserve"> </t>
    </r>
  </si>
  <si>
    <t>Podatek od środ. transportowych os. fizyczne</t>
  </si>
  <si>
    <t>Saldo na 01.01.2014r.</t>
  </si>
  <si>
    <t>Saldo na 31.12.2014r.</t>
  </si>
  <si>
    <t>Saldo przypisu bieżącego na 31.12.2014r.</t>
  </si>
  <si>
    <t>Łączne saldo zaległ. I przypisu bieżącego na 31.12.2014r.</t>
  </si>
  <si>
    <t>REALIZACJA OBCIĄŻEŃ NA DZIEŃ 31.12.2014r. PODATEK OD ŚRODKÓW TRANSPORTOWYCH W GMINIE JEZIORANY</t>
  </si>
  <si>
    <t>REALIZACJA OBCIĄŻEŃ NA DZIEŃ 31.12.2014 r. MIENIE KOMUNALNE W GMINIE JEZIORANY</t>
  </si>
  <si>
    <t>Zał. Nr 4  do sprawozdania opisowego z wykonania budżetu gminy za 2014r.</t>
  </si>
  <si>
    <t>Zał. Nr 9  - REALIZACJA OBCIĄŻEŃ NA DZIEŃ 31.12.2014r. PODATEK OD NIERUCHOMOŚCI OD OSÓB FIZYCZNYCH W GMINIE JEZIORANY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</si>
</sst>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2" xfId="0" applyNumberForma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26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" fontId="0" fillId="0" borderId="13" xfId="0" applyNumberForma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28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4" fontId="0" fillId="0" borderId="10" xfId="0" applyNumberFormat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8" fillId="0" borderId="16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8" fillId="0" borderId="25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vertical="top" wrapText="1"/>
    </xf>
    <xf numFmtId="4" fontId="8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N30" sqref="N30"/>
    </sheetView>
  </sheetViews>
  <sheetFormatPr defaultColWidth="9.140625" defaultRowHeight="15"/>
  <cols>
    <col min="1" max="1" width="3.8515625" style="0" customWidth="1"/>
    <col min="2" max="2" width="11.7109375" style="0" customWidth="1"/>
    <col min="3" max="3" width="3.00390625" style="0" customWidth="1"/>
    <col min="4" max="4" width="12.00390625" style="0" bestFit="1" customWidth="1"/>
    <col min="5" max="5" width="9.421875" style="0" bestFit="1" customWidth="1"/>
    <col min="6" max="6" width="10.421875" style="0" customWidth="1"/>
    <col min="7" max="7" width="10.8515625" style="0" customWidth="1"/>
    <col min="8" max="8" width="11.00390625" style="0" bestFit="1" customWidth="1"/>
    <col min="9" max="9" width="9.421875" style="0" bestFit="1" customWidth="1"/>
    <col min="10" max="10" width="11.00390625" style="0" bestFit="1" customWidth="1"/>
    <col min="11" max="11" width="10.8515625" style="0" customWidth="1"/>
    <col min="12" max="12" width="3.00390625" style="0" customWidth="1"/>
    <col min="13" max="13" width="11.00390625" style="0" customWidth="1"/>
    <col min="14" max="14" width="9.57421875" style="0" bestFit="1" customWidth="1"/>
  </cols>
  <sheetData>
    <row r="1" spans="1:14" ht="1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15">
      <c r="B2" t="s">
        <v>35</v>
      </c>
    </row>
    <row r="3" spans="1:15" ht="76.5">
      <c r="A3" s="2" t="s">
        <v>0</v>
      </c>
      <c r="B3" s="3" t="s">
        <v>1</v>
      </c>
      <c r="C3" s="80" t="s">
        <v>29</v>
      </c>
      <c r="D3" s="80"/>
      <c r="E3" s="3" t="s">
        <v>2</v>
      </c>
      <c r="F3" s="49" t="s">
        <v>3</v>
      </c>
      <c r="G3" s="3" t="s">
        <v>30</v>
      </c>
      <c r="H3" s="3" t="s">
        <v>4</v>
      </c>
      <c r="I3" s="3" t="s">
        <v>5</v>
      </c>
      <c r="J3" s="3" t="s">
        <v>6</v>
      </c>
      <c r="K3" s="3" t="s">
        <v>31</v>
      </c>
      <c r="L3" s="80" t="s">
        <v>32</v>
      </c>
      <c r="M3" s="80"/>
      <c r="N3" s="3" t="s">
        <v>7</v>
      </c>
      <c r="O3" s="1"/>
    </row>
    <row r="4" spans="1:14" ht="15">
      <c r="A4" s="4">
        <v>1</v>
      </c>
      <c r="B4" s="4">
        <v>2</v>
      </c>
      <c r="C4" s="81">
        <v>3</v>
      </c>
      <c r="D4" s="81"/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82">
        <v>11</v>
      </c>
      <c r="M4" s="82"/>
      <c r="N4" s="4">
        <v>12</v>
      </c>
    </row>
    <row r="5" spans="1:14" ht="45">
      <c r="A5" s="57">
        <v>1</v>
      </c>
      <c r="B5" s="15" t="s">
        <v>8</v>
      </c>
      <c r="C5" s="8" t="s">
        <v>10</v>
      </c>
      <c r="D5" s="30">
        <f>SUM(D7:D11)</f>
        <v>2381.85</v>
      </c>
      <c r="E5" s="30">
        <f aca="true" t="shared" si="0" ref="E5:K5">SUM(E7:E11)</f>
        <v>0</v>
      </c>
      <c r="F5" s="31">
        <f t="shared" si="0"/>
        <v>0</v>
      </c>
      <c r="G5" s="31">
        <f t="shared" si="0"/>
        <v>2381.85</v>
      </c>
      <c r="H5" s="31">
        <f>SUM(H7:H11)</f>
        <v>8876.44</v>
      </c>
      <c r="I5" s="60">
        <f>SUM(I7:I11)</f>
        <v>0</v>
      </c>
      <c r="J5" s="60">
        <f>SUM(J7:J11)</f>
        <v>8854.880000000001</v>
      </c>
      <c r="K5" s="31">
        <f t="shared" si="0"/>
        <v>21.560000000000002</v>
      </c>
      <c r="L5" s="8"/>
      <c r="M5" s="50">
        <f>SUM(M7:M11)</f>
        <v>2403.41</v>
      </c>
      <c r="N5" s="38">
        <f>J5*100/(H5-I5)</f>
        <v>99.75710983232017</v>
      </c>
    </row>
    <row r="6" spans="1:14" ht="15">
      <c r="A6" s="58"/>
      <c r="B6" s="16" t="s">
        <v>9</v>
      </c>
      <c r="C6" s="8"/>
      <c r="D6" s="30"/>
      <c r="E6" s="30"/>
      <c r="F6" s="31"/>
      <c r="G6" s="31"/>
      <c r="H6" s="31"/>
      <c r="I6" s="31"/>
      <c r="J6" s="31"/>
      <c r="K6" s="31"/>
      <c r="L6" s="8"/>
      <c r="M6" s="9"/>
      <c r="N6" s="38"/>
    </row>
    <row r="7" spans="1:14" ht="15">
      <c r="A7" s="58"/>
      <c r="B7" s="16">
        <v>1</v>
      </c>
      <c r="C7" s="18" t="s">
        <v>10</v>
      </c>
      <c r="D7" s="30">
        <v>1041.58</v>
      </c>
      <c r="E7" s="30">
        <v>0</v>
      </c>
      <c r="F7" s="31">
        <v>0</v>
      </c>
      <c r="G7" s="31">
        <f>D7-E7-F7</f>
        <v>1041.58</v>
      </c>
      <c r="H7" s="31">
        <v>0</v>
      </c>
      <c r="I7" s="31">
        <v>0</v>
      </c>
      <c r="J7" s="31">
        <v>0</v>
      </c>
      <c r="K7" s="31">
        <f>H7-J7</f>
        <v>0</v>
      </c>
      <c r="L7" s="8" t="s">
        <v>10</v>
      </c>
      <c r="M7" s="9">
        <f>G7+K7</f>
        <v>1041.58</v>
      </c>
      <c r="N7" s="38">
        <v>0</v>
      </c>
    </row>
    <row r="8" spans="1:14" ht="15">
      <c r="A8" s="58"/>
      <c r="B8" s="16">
        <v>2</v>
      </c>
      <c r="C8" s="18" t="s">
        <v>10</v>
      </c>
      <c r="D8" s="30">
        <v>1340.27</v>
      </c>
      <c r="E8" s="30">
        <v>0</v>
      </c>
      <c r="F8" s="31">
        <v>0</v>
      </c>
      <c r="G8" s="31">
        <f>D8-E8-F8</f>
        <v>1340.27</v>
      </c>
      <c r="H8" s="31">
        <v>0</v>
      </c>
      <c r="I8" s="31">
        <v>0</v>
      </c>
      <c r="J8" s="31">
        <v>0</v>
      </c>
      <c r="K8" s="31">
        <f>H8-J8</f>
        <v>0</v>
      </c>
      <c r="L8" s="8" t="s">
        <v>10</v>
      </c>
      <c r="M8" s="9">
        <f>G8+K8</f>
        <v>1340.27</v>
      </c>
      <c r="N8" s="38">
        <v>0</v>
      </c>
    </row>
    <row r="9" spans="1:14" ht="15">
      <c r="A9" s="58"/>
      <c r="B9" s="16">
        <v>3</v>
      </c>
      <c r="C9" s="18"/>
      <c r="D9" s="30">
        <v>0</v>
      </c>
      <c r="E9" s="30">
        <v>0</v>
      </c>
      <c r="F9" s="31">
        <v>0</v>
      </c>
      <c r="G9" s="31">
        <f>D9-E9-F9</f>
        <v>0</v>
      </c>
      <c r="H9" s="31">
        <v>3943.1</v>
      </c>
      <c r="I9" s="31">
        <v>0</v>
      </c>
      <c r="J9" s="31">
        <v>3943.1</v>
      </c>
      <c r="K9" s="31">
        <f>H9-J9</f>
        <v>0</v>
      </c>
      <c r="L9" s="8"/>
      <c r="M9" s="9">
        <f>G9+K9</f>
        <v>0</v>
      </c>
      <c r="N9" s="38">
        <f>J9*100/(H9-I9)</f>
        <v>100</v>
      </c>
    </row>
    <row r="10" spans="1:14" ht="15">
      <c r="A10" s="58"/>
      <c r="B10" s="16">
        <v>4</v>
      </c>
      <c r="C10" s="18"/>
      <c r="D10" s="30">
        <v>0</v>
      </c>
      <c r="E10" s="30">
        <v>0</v>
      </c>
      <c r="F10" s="31">
        <v>0</v>
      </c>
      <c r="G10" s="31">
        <f>D10-E10-F10</f>
        <v>0</v>
      </c>
      <c r="H10" s="31">
        <v>295.49</v>
      </c>
      <c r="I10" s="31">
        <v>0</v>
      </c>
      <c r="J10" s="31">
        <v>273.93</v>
      </c>
      <c r="K10" s="31">
        <f>H10-J10</f>
        <v>21.560000000000002</v>
      </c>
      <c r="L10" s="8"/>
      <c r="M10" s="9">
        <f>G10+K10</f>
        <v>21.560000000000002</v>
      </c>
      <c r="N10" s="38">
        <f>J10*100/(H10-I10)</f>
        <v>92.70364479339402</v>
      </c>
    </row>
    <row r="11" spans="1:14" ht="15">
      <c r="A11" s="59"/>
      <c r="B11" s="16">
        <v>5</v>
      </c>
      <c r="C11" s="18"/>
      <c r="D11" s="30">
        <v>0</v>
      </c>
      <c r="E11" s="30">
        <v>0</v>
      </c>
      <c r="F11" s="31">
        <v>0</v>
      </c>
      <c r="G11" s="31">
        <f>D11-E11-F11</f>
        <v>0</v>
      </c>
      <c r="H11" s="31">
        <v>4637.85</v>
      </c>
      <c r="I11" s="31">
        <v>0</v>
      </c>
      <c r="J11" s="31">
        <v>4637.85</v>
      </c>
      <c r="K11" s="31">
        <f>H11-J11</f>
        <v>0</v>
      </c>
      <c r="L11" s="8"/>
      <c r="M11" s="9">
        <f>G11+K11</f>
        <v>0</v>
      </c>
      <c r="N11" s="38">
        <f>J11*100/(H11-I11)</f>
        <v>100</v>
      </c>
    </row>
    <row r="12" spans="1:14" ht="15" customHeight="1">
      <c r="A12" s="87">
        <v>2</v>
      </c>
      <c r="B12" s="86" t="s">
        <v>11</v>
      </c>
      <c r="C12" s="17" t="s">
        <v>10</v>
      </c>
      <c r="D12" s="32">
        <v>53910.86</v>
      </c>
      <c r="E12" s="83">
        <v>100.5</v>
      </c>
      <c r="F12" s="83">
        <v>2174.33</v>
      </c>
      <c r="G12" s="83">
        <f>D14-E12-F12</f>
        <v>51427.39</v>
      </c>
      <c r="H12" s="83">
        <v>51649.92</v>
      </c>
      <c r="I12" s="83">
        <v>188.7</v>
      </c>
      <c r="J12" s="83">
        <v>37459.42</v>
      </c>
      <c r="K12" s="83">
        <f>H12-I12-J12</f>
        <v>14001.800000000003</v>
      </c>
      <c r="L12" s="10" t="s">
        <v>10</v>
      </c>
      <c r="M12" s="12">
        <f>G12+K12+M13</f>
        <v>65695.65000000001</v>
      </c>
      <c r="N12" s="84">
        <f>(J12*100)/(H12-I12)</f>
        <v>72.79155060839987</v>
      </c>
    </row>
    <row r="13" spans="1:14" ht="15" customHeight="1">
      <c r="A13" s="87"/>
      <c r="B13" s="86"/>
      <c r="C13" s="11" t="s">
        <v>12</v>
      </c>
      <c r="D13" s="33">
        <v>208.64</v>
      </c>
      <c r="E13" s="83"/>
      <c r="F13" s="83"/>
      <c r="G13" s="83"/>
      <c r="H13" s="83"/>
      <c r="I13" s="83"/>
      <c r="J13" s="83"/>
      <c r="K13" s="83"/>
      <c r="L13" s="21" t="s">
        <v>12</v>
      </c>
      <c r="M13" s="22">
        <v>266.46</v>
      </c>
      <c r="N13" s="84"/>
    </row>
    <row r="14" spans="1:14" ht="15" customHeight="1">
      <c r="A14" s="87"/>
      <c r="B14" s="86"/>
      <c r="C14" s="11" t="s">
        <v>10</v>
      </c>
      <c r="D14" s="33">
        <f>D12-D13</f>
        <v>53702.22</v>
      </c>
      <c r="E14" s="83"/>
      <c r="F14" s="83"/>
      <c r="G14" s="83"/>
      <c r="H14" s="83"/>
      <c r="I14" s="83"/>
      <c r="J14" s="83"/>
      <c r="K14" s="83"/>
      <c r="L14" s="11" t="s">
        <v>10</v>
      </c>
      <c r="M14" s="13">
        <f>M12-M13</f>
        <v>65429.19000000001</v>
      </c>
      <c r="N14" s="84"/>
    </row>
    <row r="15" spans="1:14" ht="15" customHeight="1">
      <c r="A15" s="87">
        <v>3</v>
      </c>
      <c r="B15" s="85" t="s">
        <v>13</v>
      </c>
      <c r="C15" s="10" t="s">
        <v>10</v>
      </c>
      <c r="D15" s="34">
        <v>21857.84</v>
      </c>
      <c r="E15" s="83">
        <v>0</v>
      </c>
      <c r="F15" s="83">
        <v>633.17</v>
      </c>
      <c r="G15" s="83">
        <f>D17-E15-F15</f>
        <v>21162.750000000004</v>
      </c>
      <c r="H15" s="83">
        <v>15006.23</v>
      </c>
      <c r="I15" s="83">
        <v>275.79</v>
      </c>
      <c r="J15" s="83">
        <v>10980.18</v>
      </c>
      <c r="K15" s="83">
        <f>H15-I15-J15</f>
        <v>3750.2599999999984</v>
      </c>
      <c r="L15" s="10" t="s">
        <v>10</v>
      </c>
      <c r="M15" s="12">
        <f>G15+K15+M16</f>
        <v>25059.11</v>
      </c>
      <c r="N15" s="84">
        <f>(J15*100)/(H15-I15)</f>
        <v>74.54074691591019</v>
      </c>
    </row>
    <row r="16" spans="1:14" ht="15" customHeight="1">
      <c r="A16" s="87"/>
      <c r="B16" s="85"/>
      <c r="C16" s="11" t="s">
        <v>12</v>
      </c>
      <c r="D16" s="33">
        <v>61.92</v>
      </c>
      <c r="E16" s="83"/>
      <c r="F16" s="83"/>
      <c r="G16" s="83"/>
      <c r="H16" s="83"/>
      <c r="I16" s="83"/>
      <c r="J16" s="83"/>
      <c r="K16" s="83"/>
      <c r="L16" s="21" t="s">
        <v>12</v>
      </c>
      <c r="M16" s="23">
        <v>146.1</v>
      </c>
      <c r="N16" s="84"/>
    </row>
    <row r="17" spans="1:14" ht="15" customHeight="1">
      <c r="A17" s="87"/>
      <c r="B17" s="85"/>
      <c r="C17" s="14" t="s">
        <v>10</v>
      </c>
      <c r="D17" s="33">
        <f>D15-D16</f>
        <v>21795.920000000002</v>
      </c>
      <c r="E17" s="83"/>
      <c r="F17" s="83"/>
      <c r="G17" s="83"/>
      <c r="H17" s="83"/>
      <c r="I17" s="83"/>
      <c r="J17" s="83"/>
      <c r="K17" s="83"/>
      <c r="L17" s="11" t="s">
        <v>10</v>
      </c>
      <c r="M17" s="13">
        <f>M15-M16</f>
        <v>24913.010000000002</v>
      </c>
      <c r="N17" s="84"/>
    </row>
    <row r="18" spans="1:14" ht="15">
      <c r="A18" s="87">
        <v>4</v>
      </c>
      <c r="B18" s="86" t="s">
        <v>14</v>
      </c>
      <c r="C18" s="10" t="s">
        <v>10</v>
      </c>
      <c r="D18" s="34">
        <v>10549.46</v>
      </c>
      <c r="E18" s="83">
        <v>0</v>
      </c>
      <c r="F18" s="83">
        <v>2003.28</v>
      </c>
      <c r="G18" s="83">
        <f>D20-E18-F18</f>
        <v>8473.399999999998</v>
      </c>
      <c r="H18" s="83">
        <v>50486.96</v>
      </c>
      <c r="I18" s="83">
        <v>0</v>
      </c>
      <c r="J18" s="83">
        <v>44932.64</v>
      </c>
      <c r="K18" s="83">
        <f>H18-I18-J18</f>
        <v>5554.32</v>
      </c>
      <c r="L18" s="10" t="s">
        <v>10</v>
      </c>
      <c r="M18" s="12">
        <f>G18+K18+M19</f>
        <v>14205.049999999997</v>
      </c>
      <c r="N18" s="84">
        <f>(J18*100)/(H18-I18)</f>
        <v>88.9985057527726</v>
      </c>
    </row>
    <row r="19" spans="1:14" ht="15">
      <c r="A19" s="87"/>
      <c r="B19" s="86"/>
      <c r="C19" s="11" t="s">
        <v>12</v>
      </c>
      <c r="D19" s="33">
        <v>72.78</v>
      </c>
      <c r="E19" s="83"/>
      <c r="F19" s="83"/>
      <c r="G19" s="83"/>
      <c r="H19" s="83"/>
      <c r="I19" s="83"/>
      <c r="J19" s="83"/>
      <c r="K19" s="83"/>
      <c r="L19" s="21" t="s">
        <v>12</v>
      </c>
      <c r="M19" s="23">
        <v>177.33</v>
      </c>
      <c r="N19" s="84"/>
    </row>
    <row r="20" spans="1:14" ht="15">
      <c r="A20" s="87"/>
      <c r="B20" s="86"/>
      <c r="C20" s="14" t="s">
        <v>10</v>
      </c>
      <c r="D20" s="33">
        <f>D18-D19</f>
        <v>10476.679999999998</v>
      </c>
      <c r="E20" s="83"/>
      <c r="F20" s="83"/>
      <c r="G20" s="83"/>
      <c r="H20" s="83"/>
      <c r="I20" s="83"/>
      <c r="J20" s="83"/>
      <c r="K20" s="83"/>
      <c r="L20" s="11" t="s">
        <v>10</v>
      </c>
      <c r="M20" s="13">
        <f>M18-M19</f>
        <v>14027.719999999998</v>
      </c>
      <c r="N20" s="84"/>
    </row>
    <row r="21" spans="1:14" ht="15">
      <c r="A21" s="87">
        <v>5</v>
      </c>
      <c r="B21" s="86" t="s">
        <v>15</v>
      </c>
      <c r="C21" s="10" t="s">
        <v>10</v>
      </c>
      <c r="D21" s="34">
        <v>2316.4</v>
      </c>
      <c r="E21" s="83">
        <v>0</v>
      </c>
      <c r="F21" s="83">
        <v>379.79</v>
      </c>
      <c r="G21" s="83">
        <f>D23-E21-F21</f>
        <v>1911.1</v>
      </c>
      <c r="H21" s="83">
        <v>9366.51</v>
      </c>
      <c r="I21" s="83">
        <v>39.45</v>
      </c>
      <c r="J21" s="83">
        <v>8628.28</v>
      </c>
      <c r="K21" s="83">
        <f>H21-I21-J21</f>
        <v>698.7799999999988</v>
      </c>
      <c r="L21" s="10" t="s">
        <v>10</v>
      </c>
      <c r="M21" s="12">
        <f>G21+K21+M22</f>
        <v>2677.5599999999986</v>
      </c>
      <c r="N21" s="84">
        <f>(J21*100)/(H21-I21)</f>
        <v>92.50803575832043</v>
      </c>
    </row>
    <row r="22" spans="1:14" ht="15">
      <c r="A22" s="87"/>
      <c r="B22" s="86"/>
      <c r="C22" s="11" t="s">
        <v>12</v>
      </c>
      <c r="D22" s="33">
        <v>25.51</v>
      </c>
      <c r="E22" s="83"/>
      <c r="F22" s="83"/>
      <c r="G22" s="83"/>
      <c r="H22" s="83"/>
      <c r="I22" s="83"/>
      <c r="J22" s="83"/>
      <c r="K22" s="83"/>
      <c r="L22" s="21" t="s">
        <v>12</v>
      </c>
      <c r="M22" s="23">
        <v>67.68</v>
      </c>
      <c r="N22" s="84"/>
    </row>
    <row r="23" spans="1:14" ht="15">
      <c r="A23" s="87"/>
      <c r="B23" s="86"/>
      <c r="C23" s="14" t="s">
        <v>10</v>
      </c>
      <c r="D23" s="33">
        <f>D21-D22</f>
        <v>2290.89</v>
      </c>
      <c r="E23" s="83"/>
      <c r="F23" s="83"/>
      <c r="G23" s="83"/>
      <c r="H23" s="83"/>
      <c r="I23" s="83"/>
      <c r="J23" s="83"/>
      <c r="K23" s="83"/>
      <c r="L23" s="11" t="s">
        <v>10</v>
      </c>
      <c r="M23" s="13">
        <f>M21-M22</f>
        <v>2609.8799999999987</v>
      </c>
      <c r="N23" s="84"/>
    </row>
    <row r="24" spans="1:14" ht="15">
      <c r="A24" s="101">
        <v>6</v>
      </c>
      <c r="B24" s="86" t="s">
        <v>16</v>
      </c>
      <c r="C24" s="19" t="s">
        <v>10</v>
      </c>
      <c r="D24" s="34">
        <f>D29</f>
        <v>141445.07</v>
      </c>
      <c r="E24" s="83">
        <f aca="true" t="shared" si="1" ref="E24:K24">SUM(E28:E29)</f>
        <v>0</v>
      </c>
      <c r="F24" s="83">
        <f t="shared" si="1"/>
        <v>41174.75</v>
      </c>
      <c r="G24" s="83">
        <f t="shared" si="1"/>
        <v>100268.32</v>
      </c>
      <c r="H24" s="83">
        <f t="shared" si="1"/>
        <v>27199.68</v>
      </c>
      <c r="I24" s="83">
        <f t="shared" si="1"/>
        <v>0</v>
      </c>
      <c r="J24" s="83">
        <f t="shared" si="1"/>
        <v>27199.68</v>
      </c>
      <c r="K24" s="83">
        <f t="shared" si="1"/>
        <v>0</v>
      </c>
      <c r="L24" s="10" t="s">
        <v>10</v>
      </c>
      <c r="M24" s="12">
        <f>G24+K24+M25</f>
        <v>100270.32</v>
      </c>
      <c r="N24" s="84">
        <f>(J24*100)/(H24-I24)</f>
        <v>100</v>
      </c>
    </row>
    <row r="25" spans="1:14" ht="15">
      <c r="A25" s="102"/>
      <c r="B25" s="86"/>
      <c r="C25" s="5" t="s">
        <v>12</v>
      </c>
      <c r="D25" s="33">
        <v>2</v>
      </c>
      <c r="E25" s="83"/>
      <c r="F25" s="83"/>
      <c r="G25" s="83"/>
      <c r="H25" s="83"/>
      <c r="I25" s="83"/>
      <c r="J25" s="83"/>
      <c r="K25" s="83"/>
      <c r="L25" s="21" t="s">
        <v>12</v>
      </c>
      <c r="M25" s="23">
        <v>2</v>
      </c>
      <c r="N25" s="84"/>
    </row>
    <row r="26" spans="1:14" ht="15">
      <c r="A26" s="102"/>
      <c r="B26" s="86"/>
      <c r="C26" s="20" t="s">
        <v>10</v>
      </c>
      <c r="D26" s="33">
        <f>D24-D25</f>
        <v>141443.07</v>
      </c>
      <c r="E26" s="83"/>
      <c r="F26" s="83"/>
      <c r="G26" s="83"/>
      <c r="H26" s="83"/>
      <c r="I26" s="83"/>
      <c r="J26" s="83"/>
      <c r="K26" s="83"/>
      <c r="L26" s="11" t="s">
        <v>10</v>
      </c>
      <c r="M26" s="13">
        <f>M24-M25</f>
        <v>100268.32</v>
      </c>
      <c r="N26" s="84"/>
    </row>
    <row r="27" spans="1:14" ht="15">
      <c r="A27" s="102"/>
      <c r="B27" s="7" t="s">
        <v>9</v>
      </c>
      <c r="C27" s="8"/>
      <c r="D27" s="30"/>
      <c r="E27" s="31"/>
      <c r="F27" s="31"/>
      <c r="G27" s="31"/>
      <c r="H27" s="31"/>
      <c r="I27" s="31"/>
      <c r="J27" s="31"/>
      <c r="K27" s="31"/>
      <c r="N27" s="39"/>
    </row>
    <row r="28" spans="1:14" ht="15">
      <c r="A28" s="102"/>
      <c r="B28" s="7">
        <v>1</v>
      </c>
      <c r="C28" s="8"/>
      <c r="D28" s="53">
        <v>-2</v>
      </c>
      <c r="E28" s="51">
        <v>0</v>
      </c>
      <c r="F28" s="51">
        <v>0</v>
      </c>
      <c r="G28" s="51">
        <v>-2</v>
      </c>
      <c r="H28" s="51">
        <v>0</v>
      </c>
      <c r="I28" s="51">
        <v>0</v>
      </c>
      <c r="J28" s="51">
        <v>0</v>
      </c>
      <c r="K28" s="51">
        <f>H28-I28-J28</f>
        <v>0</v>
      </c>
      <c r="L28" s="54"/>
      <c r="M28" s="55">
        <f>G28+K28</f>
        <v>-2</v>
      </c>
      <c r="N28" s="52">
        <v>0</v>
      </c>
    </row>
    <row r="29" spans="1:14" ht="15">
      <c r="A29" s="102"/>
      <c r="B29" s="7">
        <v>2</v>
      </c>
      <c r="C29" s="8" t="s">
        <v>10</v>
      </c>
      <c r="D29" s="53">
        <v>141445.07</v>
      </c>
      <c r="E29" s="51">
        <v>0</v>
      </c>
      <c r="F29" s="51">
        <v>41174.75</v>
      </c>
      <c r="G29" s="51">
        <f>D29-E29-F29</f>
        <v>100270.32</v>
      </c>
      <c r="H29" s="51">
        <v>27199.68</v>
      </c>
      <c r="I29" s="51">
        <v>0</v>
      </c>
      <c r="J29" s="51">
        <v>27199.68</v>
      </c>
      <c r="K29" s="51">
        <f>H29-I29-J29</f>
        <v>0</v>
      </c>
      <c r="L29" s="54" t="s">
        <v>10</v>
      </c>
      <c r="M29" s="56">
        <f>G29+K29</f>
        <v>100270.32</v>
      </c>
      <c r="N29" s="52">
        <f>J29*100/(H29-I29)</f>
        <v>100</v>
      </c>
    </row>
    <row r="30" spans="1:14" ht="60">
      <c r="A30" s="61">
        <v>7</v>
      </c>
      <c r="B30" s="6" t="s">
        <v>17</v>
      </c>
      <c r="C30" s="63" t="s">
        <v>10</v>
      </c>
      <c r="D30" s="30">
        <v>3952.8</v>
      </c>
      <c r="E30" s="31">
        <v>0</v>
      </c>
      <c r="F30" s="31">
        <v>0</v>
      </c>
      <c r="G30" s="31">
        <f>D30-E30</f>
        <v>3952.8</v>
      </c>
      <c r="H30" s="31">
        <v>0</v>
      </c>
      <c r="I30" s="31">
        <v>0</v>
      </c>
      <c r="J30" s="31">
        <v>0</v>
      </c>
      <c r="K30" s="31">
        <f>H30</f>
        <v>0</v>
      </c>
      <c r="L30" s="24"/>
      <c r="M30" s="50">
        <v>3952.8</v>
      </c>
      <c r="N30" s="62">
        <v>0</v>
      </c>
    </row>
    <row r="31" spans="1:14" ht="15">
      <c r="A31" s="91">
        <v>8</v>
      </c>
      <c r="B31" s="92" t="s">
        <v>18</v>
      </c>
      <c r="C31" s="70" t="s">
        <v>10</v>
      </c>
      <c r="D31" s="71">
        <v>11080</v>
      </c>
      <c r="E31" s="88">
        <v>0</v>
      </c>
      <c r="F31" s="88">
        <v>0</v>
      </c>
      <c r="G31" s="97">
        <f>D33-E31-F31</f>
        <v>10530</v>
      </c>
      <c r="H31" s="88">
        <v>6891.96</v>
      </c>
      <c r="I31" s="88">
        <v>0</v>
      </c>
      <c r="J31" s="88">
        <v>8506.95</v>
      </c>
      <c r="K31" s="88">
        <f>H31-I31-J31</f>
        <v>-1614.9900000000007</v>
      </c>
      <c r="L31" s="70" t="s">
        <v>10</v>
      </c>
      <c r="M31" s="72">
        <v>11080</v>
      </c>
      <c r="N31" s="89">
        <v>123.43</v>
      </c>
    </row>
    <row r="32" spans="1:14" ht="15">
      <c r="A32" s="91"/>
      <c r="B32" s="92"/>
      <c r="C32" s="73" t="s">
        <v>12</v>
      </c>
      <c r="D32" s="74">
        <v>550</v>
      </c>
      <c r="E32" s="88"/>
      <c r="F32" s="88"/>
      <c r="G32" s="99"/>
      <c r="H32" s="88"/>
      <c r="I32" s="88"/>
      <c r="J32" s="88"/>
      <c r="K32" s="88"/>
      <c r="L32" s="73" t="s">
        <v>12</v>
      </c>
      <c r="M32" s="75">
        <v>2164.99</v>
      </c>
      <c r="N32" s="89"/>
    </row>
    <row r="33" spans="1:14" ht="15">
      <c r="A33" s="91"/>
      <c r="B33" s="92"/>
      <c r="C33" s="73" t="s">
        <v>10</v>
      </c>
      <c r="D33" s="74">
        <f>D31-D32</f>
        <v>10530</v>
      </c>
      <c r="E33" s="88"/>
      <c r="F33" s="88"/>
      <c r="G33" s="100"/>
      <c r="H33" s="88"/>
      <c r="I33" s="88"/>
      <c r="J33" s="88"/>
      <c r="K33" s="88"/>
      <c r="L33" s="73" t="s">
        <v>10</v>
      </c>
      <c r="M33" s="76">
        <f>M31-M32</f>
        <v>8915.01</v>
      </c>
      <c r="N33" s="90"/>
    </row>
    <row r="34" spans="1:14" ht="15">
      <c r="A34" s="91">
        <v>9</v>
      </c>
      <c r="B34" s="92" t="s">
        <v>19</v>
      </c>
      <c r="C34" s="70" t="s">
        <v>10</v>
      </c>
      <c r="D34" s="71"/>
      <c r="E34" s="88">
        <v>0</v>
      </c>
      <c r="F34" s="88">
        <v>0</v>
      </c>
      <c r="G34" s="88">
        <v>-11383.75</v>
      </c>
      <c r="H34" s="88">
        <v>358430</v>
      </c>
      <c r="I34" s="88">
        <v>0</v>
      </c>
      <c r="J34" s="88">
        <v>348430</v>
      </c>
      <c r="K34" s="88">
        <f>H34-I34-J34</f>
        <v>10000</v>
      </c>
      <c r="L34" s="70" t="s">
        <v>10</v>
      </c>
      <c r="M34" s="72"/>
      <c r="N34" s="89">
        <v>97.21</v>
      </c>
    </row>
    <row r="35" spans="1:14" ht="15">
      <c r="A35" s="91"/>
      <c r="B35" s="92"/>
      <c r="C35" s="73" t="s">
        <v>12</v>
      </c>
      <c r="D35" s="74">
        <v>11383.75</v>
      </c>
      <c r="E35" s="88"/>
      <c r="F35" s="88"/>
      <c r="G35" s="88"/>
      <c r="H35" s="88"/>
      <c r="I35" s="88"/>
      <c r="J35" s="88"/>
      <c r="K35" s="88"/>
      <c r="L35" s="73" t="s">
        <v>12</v>
      </c>
      <c r="M35" s="76">
        <v>1383.75</v>
      </c>
      <c r="N35" s="89"/>
    </row>
    <row r="36" spans="1:14" ht="15.75" thickBot="1">
      <c r="A36" s="91"/>
      <c r="B36" s="96"/>
      <c r="C36" s="77" t="s">
        <v>12</v>
      </c>
      <c r="D36" s="78">
        <f>D35</f>
        <v>11383.75</v>
      </c>
      <c r="E36" s="97"/>
      <c r="F36" s="97"/>
      <c r="G36" s="97"/>
      <c r="H36" s="97"/>
      <c r="I36" s="97"/>
      <c r="J36" s="97"/>
      <c r="K36" s="97"/>
      <c r="L36" s="77" t="s">
        <v>12</v>
      </c>
      <c r="M36" s="79">
        <f>M35</f>
        <v>1383.75</v>
      </c>
      <c r="N36" s="90"/>
    </row>
    <row r="37" spans="1:14" ht="15">
      <c r="A37" s="106"/>
      <c r="B37" s="108" t="s">
        <v>20</v>
      </c>
      <c r="C37" s="25" t="s">
        <v>10</v>
      </c>
      <c r="D37" s="35">
        <f>D5+D12+D15+D18+D21+D24+D30+D31+D34</f>
        <v>247494.28</v>
      </c>
      <c r="E37" s="111">
        <f>E5+SUM(E12:E26)+E30+E31+E34</f>
        <v>100.5</v>
      </c>
      <c r="F37" s="93">
        <f>F5+SUM(F12:F26)+F30+F31+F34</f>
        <v>46365.32</v>
      </c>
      <c r="G37" s="93">
        <f>D39-E37-F37</f>
        <v>188723.86</v>
      </c>
      <c r="H37" s="93">
        <f>H5+SUM(H12:H26)+H30+H31+H34</f>
        <v>527907.7</v>
      </c>
      <c r="I37" s="93">
        <f>I5+SUM(I12:I26)+I30+I31+I34</f>
        <v>503.94</v>
      </c>
      <c r="J37" s="93">
        <f>J5+SUM(J12:J26)+J30+J31+J34</f>
        <v>494992.03</v>
      </c>
      <c r="K37" s="93">
        <f>H37-I37-J37</f>
        <v>32411.72999999998</v>
      </c>
      <c r="L37" s="25" t="s">
        <v>10</v>
      </c>
      <c r="M37" s="28">
        <f>M5+M12+M15+M18+M21+M24+M30+M31+M34</f>
        <v>225343.90000000002</v>
      </c>
      <c r="N37" s="103">
        <f>J37*100/(H37-I37)</f>
        <v>93.85447498516127</v>
      </c>
    </row>
    <row r="38" spans="1:14" ht="15">
      <c r="A38" s="106"/>
      <c r="B38" s="109"/>
      <c r="C38" s="26" t="s">
        <v>12</v>
      </c>
      <c r="D38" s="36">
        <f>D13+D16+D19+D22+D25+D32+D35</f>
        <v>12304.6</v>
      </c>
      <c r="E38" s="112"/>
      <c r="F38" s="94"/>
      <c r="G38" s="94"/>
      <c r="H38" s="94"/>
      <c r="I38" s="94"/>
      <c r="J38" s="94"/>
      <c r="K38" s="94"/>
      <c r="L38" s="26" t="s">
        <v>12</v>
      </c>
      <c r="M38" s="48">
        <f>M13+M16+M19+M22+M25++M32+M35</f>
        <v>4208.3099999999995</v>
      </c>
      <c r="N38" s="104"/>
    </row>
    <row r="39" spans="1:14" ht="15.75" thickBot="1">
      <c r="A39" s="107"/>
      <c r="B39" s="110"/>
      <c r="C39" s="27" t="s">
        <v>10</v>
      </c>
      <c r="D39" s="37">
        <f>D37-D38</f>
        <v>235189.68</v>
      </c>
      <c r="E39" s="113"/>
      <c r="F39" s="95"/>
      <c r="G39" s="95"/>
      <c r="H39" s="95"/>
      <c r="I39" s="95"/>
      <c r="J39" s="95"/>
      <c r="K39" s="95"/>
      <c r="L39" s="27" t="s">
        <v>10</v>
      </c>
      <c r="M39" s="29">
        <f>M37-M38</f>
        <v>221135.59000000003</v>
      </c>
      <c r="N39" s="105"/>
    </row>
    <row r="40" spans="7:13" ht="15">
      <c r="G40" s="47"/>
      <c r="K40" s="47"/>
      <c r="M40" s="47"/>
    </row>
    <row r="41" ht="15">
      <c r="G41" s="47"/>
    </row>
  </sheetData>
  <sheetProtection/>
  <mergeCells count="85">
    <mergeCell ref="A24:A29"/>
    <mergeCell ref="J37:J39"/>
    <mergeCell ref="K37:K39"/>
    <mergeCell ref="N37:N39"/>
    <mergeCell ref="A37:A39"/>
    <mergeCell ref="I37:I39"/>
    <mergeCell ref="H31:H33"/>
    <mergeCell ref="B37:B39"/>
    <mergeCell ref="E37:E39"/>
    <mergeCell ref="F37:F39"/>
    <mergeCell ref="A1:N1"/>
    <mergeCell ref="I34:I36"/>
    <mergeCell ref="J34:J36"/>
    <mergeCell ref="K34:K36"/>
    <mergeCell ref="N34:N36"/>
    <mergeCell ref="E31:E33"/>
    <mergeCell ref="F31:F33"/>
    <mergeCell ref="G31:G33"/>
    <mergeCell ref="G34:G36"/>
    <mergeCell ref="H34:H36"/>
    <mergeCell ref="G37:G39"/>
    <mergeCell ref="H37:H39"/>
    <mergeCell ref="A34:A36"/>
    <mergeCell ref="B34:B36"/>
    <mergeCell ref="E34:E36"/>
    <mergeCell ref="F34:F36"/>
    <mergeCell ref="J24:J26"/>
    <mergeCell ref="K24:K26"/>
    <mergeCell ref="N24:N26"/>
    <mergeCell ref="B24:B26"/>
    <mergeCell ref="E24:E26"/>
    <mergeCell ref="F24:F26"/>
    <mergeCell ref="G24:G26"/>
    <mergeCell ref="H24:H26"/>
    <mergeCell ref="I24:I26"/>
    <mergeCell ref="J31:J33"/>
    <mergeCell ref="K31:K33"/>
    <mergeCell ref="N31:N33"/>
    <mergeCell ref="A31:A33"/>
    <mergeCell ref="I31:I33"/>
    <mergeCell ref="B31:B33"/>
    <mergeCell ref="E21:E23"/>
    <mergeCell ref="F21:F23"/>
    <mergeCell ref="I18:I20"/>
    <mergeCell ref="J18:J20"/>
    <mergeCell ref="K18:K20"/>
    <mergeCell ref="N18:N20"/>
    <mergeCell ref="I21:I23"/>
    <mergeCell ref="J21:J23"/>
    <mergeCell ref="K21:K23"/>
    <mergeCell ref="N21:N23"/>
    <mergeCell ref="G21:G23"/>
    <mergeCell ref="H21:H23"/>
    <mergeCell ref="A18:A20"/>
    <mergeCell ref="B18:B20"/>
    <mergeCell ref="E18:E20"/>
    <mergeCell ref="F18:F20"/>
    <mergeCell ref="G18:G20"/>
    <mergeCell ref="H18:H20"/>
    <mergeCell ref="A21:A23"/>
    <mergeCell ref="B21:B23"/>
    <mergeCell ref="A15:A17"/>
    <mergeCell ref="E15:E17"/>
    <mergeCell ref="F15:F17"/>
    <mergeCell ref="G15:G17"/>
    <mergeCell ref="A12:A14"/>
    <mergeCell ref="E12:E14"/>
    <mergeCell ref="F12:F14"/>
    <mergeCell ref="G12:G14"/>
    <mergeCell ref="N12:N14"/>
    <mergeCell ref="B15:B17"/>
    <mergeCell ref="J15:J17"/>
    <mergeCell ref="K15:K17"/>
    <mergeCell ref="N15:N17"/>
    <mergeCell ref="B12:B14"/>
    <mergeCell ref="H12:H14"/>
    <mergeCell ref="H15:H17"/>
    <mergeCell ref="I15:I17"/>
    <mergeCell ref="I12:I14"/>
    <mergeCell ref="C3:D3"/>
    <mergeCell ref="C4:D4"/>
    <mergeCell ref="L3:M3"/>
    <mergeCell ref="L4:M4"/>
    <mergeCell ref="K12:K14"/>
    <mergeCell ref="J12:J14"/>
  </mergeCells>
  <printOptions/>
  <pageMargins left="0.7" right="0.7" top="0.75" bottom="0.75" header="0.3" footer="0.3"/>
  <pageSetup horizontalDpi="300" verticalDpi="3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.8515625" style="0" customWidth="1"/>
    <col min="2" max="2" width="16.421875" style="0" customWidth="1"/>
    <col min="3" max="3" width="3.00390625" style="0" customWidth="1"/>
    <col min="4" max="4" width="10.8515625" style="0" customWidth="1"/>
    <col min="5" max="5" width="9.28125" style="0" customWidth="1"/>
    <col min="6" max="6" width="10.421875" style="0" customWidth="1"/>
    <col min="7" max="8" width="10.8515625" style="0" customWidth="1"/>
    <col min="9" max="9" width="9.28125" style="0" customWidth="1"/>
    <col min="10" max="11" width="10.8515625" style="0" customWidth="1"/>
    <col min="12" max="12" width="3.00390625" style="0" customWidth="1"/>
    <col min="13" max="13" width="11.00390625" style="0" customWidth="1"/>
    <col min="14" max="14" width="9.421875" style="0" customWidth="1"/>
  </cols>
  <sheetData>
    <row r="1" spans="1:14" ht="33" customHeight="1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3" spans="1:14" ht="76.5">
      <c r="A3" s="2" t="s">
        <v>0</v>
      </c>
      <c r="B3" s="3" t="s">
        <v>1</v>
      </c>
      <c r="C3" s="80" t="s">
        <v>29</v>
      </c>
      <c r="D3" s="80"/>
      <c r="E3" s="3" t="s">
        <v>2</v>
      </c>
      <c r="F3" s="3" t="s">
        <v>3</v>
      </c>
      <c r="G3" s="3" t="s">
        <v>30</v>
      </c>
      <c r="H3" s="3" t="s">
        <v>4</v>
      </c>
      <c r="I3" s="3" t="s">
        <v>5</v>
      </c>
      <c r="J3" s="3" t="s">
        <v>6</v>
      </c>
      <c r="K3" s="3" t="s">
        <v>31</v>
      </c>
      <c r="L3" s="80" t="s">
        <v>32</v>
      </c>
      <c r="M3" s="80"/>
      <c r="N3" s="3" t="s">
        <v>7</v>
      </c>
    </row>
    <row r="4" spans="1:14" ht="15">
      <c r="A4" s="4">
        <v>1</v>
      </c>
      <c r="B4" s="4">
        <v>2</v>
      </c>
      <c r="C4" s="81">
        <v>3</v>
      </c>
      <c r="D4" s="81"/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82">
        <v>11</v>
      </c>
      <c r="M4" s="82"/>
      <c r="N4" s="4">
        <v>12</v>
      </c>
    </row>
    <row r="5" spans="1:14" ht="15" customHeight="1">
      <c r="A5" s="117">
        <v>1</v>
      </c>
      <c r="B5" s="86" t="s">
        <v>21</v>
      </c>
      <c r="C5" s="10" t="s">
        <v>10</v>
      </c>
      <c r="D5" s="64">
        <v>593.5</v>
      </c>
      <c r="E5" s="116">
        <v>0</v>
      </c>
      <c r="F5" s="116">
        <v>270</v>
      </c>
      <c r="G5" s="116">
        <f>D7-F5-E5</f>
        <v>291.71000000000004</v>
      </c>
      <c r="H5" s="116">
        <v>1276</v>
      </c>
      <c r="I5" s="116">
        <v>0</v>
      </c>
      <c r="J5" s="116">
        <v>1117.79</v>
      </c>
      <c r="K5" s="116">
        <f>H5-I5-J5</f>
        <v>158.21000000000004</v>
      </c>
      <c r="L5" s="65" t="s">
        <v>10</v>
      </c>
      <c r="M5" s="66">
        <f>G5+K5+M6</f>
        <v>458.0200000000001</v>
      </c>
      <c r="N5" s="115">
        <f>J5*100/(H5-I5)</f>
        <v>87.60109717868339</v>
      </c>
    </row>
    <row r="6" spans="1:14" ht="15">
      <c r="A6" s="117"/>
      <c r="B6" s="86"/>
      <c r="C6" s="11" t="s">
        <v>12</v>
      </c>
      <c r="D6" s="67">
        <v>31.79</v>
      </c>
      <c r="E6" s="116"/>
      <c r="F6" s="116"/>
      <c r="G6" s="116"/>
      <c r="H6" s="116"/>
      <c r="I6" s="116"/>
      <c r="J6" s="116"/>
      <c r="K6" s="116"/>
      <c r="L6" s="68" t="s">
        <v>12</v>
      </c>
      <c r="M6" s="69">
        <v>8.1</v>
      </c>
      <c r="N6" s="115"/>
    </row>
    <row r="7" spans="1:14" ht="15">
      <c r="A7" s="117"/>
      <c r="B7" s="86"/>
      <c r="C7" s="14" t="s">
        <v>10</v>
      </c>
      <c r="D7" s="67">
        <f>D5-D6</f>
        <v>561.71</v>
      </c>
      <c r="E7" s="116"/>
      <c r="F7" s="116"/>
      <c r="G7" s="116"/>
      <c r="H7" s="116"/>
      <c r="I7" s="116"/>
      <c r="J7" s="116"/>
      <c r="K7" s="116"/>
      <c r="L7" s="68" t="s">
        <v>10</v>
      </c>
      <c r="M7" s="69">
        <f>M5-M6</f>
        <v>449.9200000000001</v>
      </c>
      <c r="N7" s="115"/>
    </row>
    <row r="8" spans="1:14" ht="15" customHeight="1">
      <c r="A8" s="117">
        <v>2</v>
      </c>
      <c r="B8" s="86" t="s">
        <v>22</v>
      </c>
      <c r="C8" s="10" t="s">
        <v>10</v>
      </c>
      <c r="D8" s="64">
        <v>589904.22</v>
      </c>
      <c r="E8" s="116">
        <v>783</v>
      </c>
      <c r="F8" s="116">
        <v>36792.68</v>
      </c>
      <c r="G8" s="116">
        <f>D10-F8-E8</f>
        <v>550444.3799999999</v>
      </c>
      <c r="H8" s="116">
        <v>478771</v>
      </c>
      <c r="I8" s="116">
        <v>3594</v>
      </c>
      <c r="J8" s="116">
        <v>311187.12</v>
      </c>
      <c r="K8" s="116">
        <f>H8-I8-J8</f>
        <v>163989.88</v>
      </c>
      <c r="L8" s="65" t="s">
        <v>10</v>
      </c>
      <c r="M8" s="66">
        <f>G8+K8+M9</f>
        <v>715755.8799999999</v>
      </c>
      <c r="N8" s="115">
        <f>J8*100/(H8-I8)</f>
        <v>65.48867474646289</v>
      </c>
    </row>
    <row r="9" spans="1:14" ht="15">
      <c r="A9" s="117"/>
      <c r="B9" s="86"/>
      <c r="C9" s="11" t="s">
        <v>12</v>
      </c>
      <c r="D9" s="67">
        <v>1884.16</v>
      </c>
      <c r="E9" s="116"/>
      <c r="F9" s="116"/>
      <c r="G9" s="116"/>
      <c r="H9" s="116"/>
      <c r="I9" s="116"/>
      <c r="J9" s="116"/>
      <c r="K9" s="116"/>
      <c r="L9" s="68" t="s">
        <v>12</v>
      </c>
      <c r="M9" s="69">
        <v>1321.62</v>
      </c>
      <c r="N9" s="115"/>
    </row>
    <row r="10" spans="1:14" ht="15">
      <c r="A10" s="117"/>
      <c r="B10" s="86"/>
      <c r="C10" s="14" t="s">
        <v>10</v>
      </c>
      <c r="D10" s="67">
        <f>D8-D9</f>
        <v>588020.0599999999</v>
      </c>
      <c r="E10" s="116"/>
      <c r="F10" s="116"/>
      <c r="G10" s="116"/>
      <c r="H10" s="116"/>
      <c r="I10" s="116"/>
      <c r="J10" s="116"/>
      <c r="K10" s="116"/>
      <c r="L10" s="68" t="s">
        <v>10</v>
      </c>
      <c r="M10" s="69">
        <f>M8-M9</f>
        <v>714434.2599999999</v>
      </c>
      <c r="N10" s="115"/>
    </row>
    <row r="11" spans="1:14" ht="15" customHeight="1">
      <c r="A11" s="117">
        <v>3</v>
      </c>
      <c r="B11" s="86" t="s">
        <v>23</v>
      </c>
      <c r="C11" s="10" t="s">
        <v>10</v>
      </c>
      <c r="D11" s="64">
        <v>251.33</v>
      </c>
      <c r="E11" s="116">
        <v>5</v>
      </c>
      <c r="F11" s="116">
        <v>0</v>
      </c>
      <c r="G11" s="116">
        <f>D13-F11-E11</f>
        <v>244.03</v>
      </c>
      <c r="H11" s="116">
        <v>1932</v>
      </c>
      <c r="I11" s="116">
        <v>0</v>
      </c>
      <c r="J11" s="116">
        <v>1452</v>
      </c>
      <c r="K11" s="116">
        <f>H11-I11-J11</f>
        <v>480</v>
      </c>
      <c r="L11" s="65" t="s">
        <v>10</v>
      </c>
      <c r="M11" s="66">
        <f>G11+K11+M12</f>
        <v>726.3299999999999</v>
      </c>
      <c r="N11" s="115">
        <f>J11*100/(H11-I11)</f>
        <v>75.15527950310559</v>
      </c>
    </row>
    <row r="12" spans="1:14" ht="15">
      <c r="A12" s="117"/>
      <c r="B12" s="86"/>
      <c r="C12" s="11" t="s">
        <v>12</v>
      </c>
      <c r="D12" s="67">
        <v>2.3</v>
      </c>
      <c r="E12" s="116"/>
      <c r="F12" s="116"/>
      <c r="G12" s="116"/>
      <c r="H12" s="116"/>
      <c r="I12" s="116"/>
      <c r="J12" s="116"/>
      <c r="K12" s="116"/>
      <c r="L12" s="68" t="s">
        <v>12</v>
      </c>
      <c r="M12" s="69">
        <v>2.3</v>
      </c>
      <c r="N12" s="115"/>
    </row>
    <row r="13" spans="1:14" ht="15">
      <c r="A13" s="117"/>
      <c r="B13" s="86"/>
      <c r="C13" s="14" t="s">
        <v>10</v>
      </c>
      <c r="D13" s="67">
        <f>D11-D12</f>
        <v>249.03</v>
      </c>
      <c r="E13" s="116"/>
      <c r="F13" s="116"/>
      <c r="G13" s="116"/>
      <c r="H13" s="116"/>
      <c r="I13" s="116"/>
      <c r="J13" s="116"/>
      <c r="K13" s="116"/>
      <c r="L13" s="68" t="s">
        <v>10</v>
      </c>
      <c r="M13" s="69">
        <f>M11-M12</f>
        <v>724.03</v>
      </c>
      <c r="N13" s="115"/>
    </row>
    <row r="14" spans="1:14" ht="20.25" customHeight="1">
      <c r="A14" s="118" t="s">
        <v>24</v>
      </c>
      <c r="B14" s="121" t="s">
        <v>25</v>
      </c>
      <c r="C14" s="40" t="s">
        <v>10</v>
      </c>
      <c r="D14" s="41">
        <f>D5+D8+D11</f>
        <v>590749.0499999999</v>
      </c>
      <c r="E14" s="122">
        <f>SUM(E5:E13)</f>
        <v>788</v>
      </c>
      <c r="F14" s="122">
        <f>SUM(F5:F13)</f>
        <v>37062.68</v>
      </c>
      <c r="G14" s="122">
        <f>D16-E14-F14</f>
        <v>550980.1199999999</v>
      </c>
      <c r="H14" s="122">
        <f>SUM(H5:H13)</f>
        <v>481979</v>
      </c>
      <c r="I14" s="122">
        <f>SUM(I5:I13)</f>
        <v>3594</v>
      </c>
      <c r="J14" s="122">
        <f>SUM(J5:J13)</f>
        <v>313756.91</v>
      </c>
      <c r="K14" s="122">
        <f>H14-I14-J14</f>
        <v>164628.09000000003</v>
      </c>
      <c r="L14" s="40" t="s">
        <v>10</v>
      </c>
      <c r="M14" s="42">
        <f>G14+K14+M15</f>
        <v>716940.23</v>
      </c>
      <c r="N14" s="123">
        <f>J14*100/(H14-I14)</f>
        <v>65.58669481693615</v>
      </c>
    </row>
    <row r="15" spans="1:14" ht="20.25" customHeight="1">
      <c r="A15" s="119"/>
      <c r="B15" s="86"/>
      <c r="C15" s="43" t="s">
        <v>12</v>
      </c>
      <c r="D15" s="44">
        <f>D6+D9+D12</f>
        <v>1918.25</v>
      </c>
      <c r="E15" s="122"/>
      <c r="F15" s="122"/>
      <c r="G15" s="122"/>
      <c r="H15" s="122"/>
      <c r="I15" s="122"/>
      <c r="J15" s="122"/>
      <c r="K15" s="122"/>
      <c r="L15" s="43" t="s">
        <v>12</v>
      </c>
      <c r="M15" s="45">
        <f>M6+M9+M12</f>
        <v>1332.0199999999998</v>
      </c>
      <c r="N15" s="123"/>
    </row>
    <row r="16" spans="1:14" ht="20.25" customHeight="1">
      <c r="A16" s="120"/>
      <c r="B16" s="86"/>
      <c r="C16" s="46" t="s">
        <v>10</v>
      </c>
      <c r="D16" s="44">
        <f>D14-D15</f>
        <v>588830.7999999999</v>
      </c>
      <c r="E16" s="122"/>
      <c r="F16" s="122"/>
      <c r="G16" s="122"/>
      <c r="H16" s="122"/>
      <c r="I16" s="122"/>
      <c r="J16" s="122"/>
      <c r="K16" s="122"/>
      <c r="L16" s="43" t="s">
        <v>10</v>
      </c>
      <c r="M16" s="45">
        <f>M14-M15</f>
        <v>715608.21</v>
      </c>
      <c r="N16" s="123"/>
    </row>
    <row r="17" spans="4:13" ht="15">
      <c r="D17" s="47"/>
      <c r="G17" s="47"/>
      <c r="K17" s="47"/>
      <c r="M17" s="47"/>
    </row>
    <row r="18" ht="15">
      <c r="M18" s="47"/>
    </row>
  </sheetData>
  <sheetProtection/>
  <mergeCells count="45">
    <mergeCell ref="K11:K13"/>
    <mergeCell ref="I14:I16"/>
    <mergeCell ref="J14:J16"/>
    <mergeCell ref="K14:K16"/>
    <mergeCell ref="N14:N16"/>
    <mergeCell ref="H14:H16"/>
    <mergeCell ref="I8:I10"/>
    <mergeCell ref="J8:J10"/>
    <mergeCell ref="N11:N13"/>
    <mergeCell ref="A14:A16"/>
    <mergeCell ref="B14:B16"/>
    <mergeCell ref="E14:E16"/>
    <mergeCell ref="F14:F16"/>
    <mergeCell ref="G14:G16"/>
    <mergeCell ref="H11:H13"/>
    <mergeCell ref="K8:K10"/>
    <mergeCell ref="N8:N10"/>
    <mergeCell ref="A11:A13"/>
    <mergeCell ref="B11:B13"/>
    <mergeCell ref="E11:E13"/>
    <mergeCell ref="F11:F13"/>
    <mergeCell ref="G11:G13"/>
    <mergeCell ref="H8:H10"/>
    <mergeCell ref="I11:I13"/>
    <mergeCell ref="J11:J13"/>
    <mergeCell ref="A8:A10"/>
    <mergeCell ref="B8:B10"/>
    <mergeCell ref="E8:E10"/>
    <mergeCell ref="F8:F10"/>
    <mergeCell ref="G8:G10"/>
    <mergeCell ref="A5:A7"/>
    <mergeCell ref="B5:B7"/>
    <mergeCell ref="E5:E7"/>
    <mergeCell ref="F5:F7"/>
    <mergeCell ref="G5:G7"/>
    <mergeCell ref="A1:N1"/>
    <mergeCell ref="C3:D3"/>
    <mergeCell ref="L3:M3"/>
    <mergeCell ref="C4:D4"/>
    <mergeCell ref="L4:M4"/>
    <mergeCell ref="N5:N7"/>
    <mergeCell ref="H5:H7"/>
    <mergeCell ref="I5:I7"/>
    <mergeCell ref="J5:J7"/>
    <mergeCell ref="K5:K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8515625" style="0" customWidth="1"/>
    <col min="2" max="2" width="16.421875" style="0" customWidth="1"/>
    <col min="3" max="3" width="3.00390625" style="0" customWidth="1"/>
    <col min="4" max="4" width="10.8515625" style="0" customWidth="1"/>
    <col min="5" max="5" width="9.28125" style="0" customWidth="1"/>
    <col min="6" max="6" width="10.421875" style="0" customWidth="1"/>
    <col min="7" max="8" width="10.8515625" style="0" customWidth="1"/>
    <col min="9" max="9" width="9.28125" style="0" customWidth="1"/>
    <col min="10" max="11" width="10.8515625" style="0" customWidth="1"/>
    <col min="12" max="12" width="3.00390625" style="0" customWidth="1"/>
    <col min="13" max="13" width="11.00390625" style="0" customWidth="1"/>
    <col min="14" max="14" width="9.421875" style="0" customWidth="1"/>
  </cols>
  <sheetData>
    <row r="1" spans="1:14" ht="33" customHeight="1">
      <c r="A1" s="124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ht="76.5">
      <c r="A3" s="2" t="s">
        <v>0</v>
      </c>
      <c r="B3" s="3" t="s">
        <v>1</v>
      </c>
      <c r="C3" s="80" t="s">
        <v>29</v>
      </c>
      <c r="D3" s="80"/>
      <c r="E3" s="3" t="s">
        <v>2</v>
      </c>
      <c r="F3" s="3" t="s">
        <v>3</v>
      </c>
      <c r="G3" s="3" t="s">
        <v>30</v>
      </c>
      <c r="H3" s="3" t="s">
        <v>4</v>
      </c>
      <c r="I3" s="3" t="s">
        <v>5</v>
      </c>
      <c r="J3" s="3" t="s">
        <v>6</v>
      </c>
      <c r="K3" s="3" t="s">
        <v>31</v>
      </c>
      <c r="L3" s="80" t="s">
        <v>32</v>
      </c>
      <c r="M3" s="80"/>
      <c r="N3" s="3" t="s">
        <v>7</v>
      </c>
    </row>
    <row r="4" spans="1:14" ht="15">
      <c r="A4" s="4">
        <v>1</v>
      </c>
      <c r="B4" s="4">
        <v>2</v>
      </c>
      <c r="C4" s="81">
        <v>3</v>
      </c>
      <c r="D4" s="81"/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82">
        <v>11</v>
      </c>
      <c r="M4" s="82"/>
      <c r="N4" s="4">
        <v>12</v>
      </c>
    </row>
    <row r="5" spans="1:14" ht="15" customHeight="1">
      <c r="A5" s="117">
        <v>1</v>
      </c>
      <c r="B5" s="86" t="s">
        <v>26</v>
      </c>
      <c r="C5" s="10" t="s">
        <v>10</v>
      </c>
      <c r="D5" s="34">
        <v>149</v>
      </c>
      <c r="E5" s="83">
        <v>0</v>
      </c>
      <c r="F5" s="83">
        <v>0</v>
      </c>
      <c r="G5" s="83">
        <f>D7-E5-F5</f>
        <v>149</v>
      </c>
      <c r="H5" s="83">
        <v>5184</v>
      </c>
      <c r="I5" s="83">
        <v>0</v>
      </c>
      <c r="J5" s="83">
        <v>5184</v>
      </c>
      <c r="K5" s="83">
        <f>H5-I5-J5</f>
        <v>0</v>
      </c>
      <c r="L5" s="10" t="s">
        <v>10</v>
      </c>
      <c r="M5" s="12">
        <f>G5+K5+M6</f>
        <v>149</v>
      </c>
      <c r="N5" s="84">
        <f>J5*100/(H5-I5)</f>
        <v>100</v>
      </c>
    </row>
    <row r="6" spans="1:14" ht="15">
      <c r="A6" s="117"/>
      <c r="B6" s="86"/>
      <c r="C6" s="11" t="s">
        <v>12</v>
      </c>
      <c r="D6" s="33">
        <v>0</v>
      </c>
      <c r="E6" s="83"/>
      <c r="F6" s="83"/>
      <c r="G6" s="83"/>
      <c r="H6" s="83"/>
      <c r="I6" s="83"/>
      <c r="J6" s="83"/>
      <c r="K6" s="83"/>
      <c r="L6" s="21" t="s">
        <v>12</v>
      </c>
      <c r="M6" s="13">
        <v>0</v>
      </c>
      <c r="N6" s="84"/>
    </row>
    <row r="7" spans="1:14" ht="15">
      <c r="A7" s="117"/>
      <c r="B7" s="86"/>
      <c r="C7" s="14" t="s">
        <v>10</v>
      </c>
      <c r="D7" s="33">
        <f>D5-D6</f>
        <v>149</v>
      </c>
      <c r="E7" s="83"/>
      <c r="F7" s="83"/>
      <c r="G7" s="83"/>
      <c r="H7" s="83"/>
      <c r="I7" s="83"/>
      <c r="J7" s="83"/>
      <c r="K7" s="83"/>
      <c r="L7" s="11" t="s">
        <v>10</v>
      </c>
      <c r="M7" s="13">
        <f>M5-M6</f>
        <v>149</v>
      </c>
      <c r="N7" s="84"/>
    </row>
    <row r="8" spans="1:14" ht="15" customHeight="1">
      <c r="A8" s="117">
        <v>2</v>
      </c>
      <c r="B8" s="86" t="s">
        <v>28</v>
      </c>
      <c r="C8" s="10" t="s">
        <v>10</v>
      </c>
      <c r="D8" s="34">
        <v>78824.73</v>
      </c>
      <c r="E8" s="83">
        <v>1008</v>
      </c>
      <c r="F8" s="83">
        <v>16774</v>
      </c>
      <c r="G8" s="83">
        <f>D10-E8-F8</f>
        <v>61033.729999999996</v>
      </c>
      <c r="H8" s="83">
        <v>112860</v>
      </c>
      <c r="I8" s="83">
        <v>0</v>
      </c>
      <c r="J8" s="83">
        <v>89248.8</v>
      </c>
      <c r="K8" s="83">
        <f>H8-I8-J8</f>
        <v>23611.199999999997</v>
      </c>
      <c r="L8" s="10" t="s">
        <v>10</v>
      </c>
      <c r="M8" s="12">
        <f>G8+K8+M9</f>
        <v>84706.93</v>
      </c>
      <c r="N8" s="84">
        <f>J8*100/(H8-I8)</f>
        <v>79.07921318447634</v>
      </c>
    </row>
    <row r="9" spans="1:14" ht="15">
      <c r="A9" s="117"/>
      <c r="B9" s="86"/>
      <c r="C9" s="11" t="s">
        <v>12</v>
      </c>
      <c r="D9" s="33">
        <v>9</v>
      </c>
      <c r="E9" s="83"/>
      <c r="F9" s="83"/>
      <c r="G9" s="83"/>
      <c r="H9" s="83"/>
      <c r="I9" s="83"/>
      <c r="J9" s="83"/>
      <c r="K9" s="83"/>
      <c r="L9" s="21" t="s">
        <v>12</v>
      </c>
      <c r="M9" s="13">
        <v>62</v>
      </c>
      <c r="N9" s="84"/>
    </row>
    <row r="10" spans="1:14" ht="15">
      <c r="A10" s="117"/>
      <c r="B10" s="86"/>
      <c r="C10" s="14" t="s">
        <v>10</v>
      </c>
      <c r="D10" s="33">
        <f>D8-D9</f>
        <v>78815.73</v>
      </c>
      <c r="E10" s="83"/>
      <c r="F10" s="83"/>
      <c r="G10" s="83"/>
      <c r="H10" s="83"/>
      <c r="I10" s="83"/>
      <c r="J10" s="83"/>
      <c r="K10" s="83"/>
      <c r="L10" s="11" t="s">
        <v>10</v>
      </c>
      <c r="M10" s="13">
        <f>M8-M9</f>
        <v>84644.93</v>
      </c>
      <c r="N10" s="84"/>
    </row>
    <row r="11" spans="1:14" ht="15" customHeight="1">
      <c r="A11" s="118" t="s">
        <v>24</v>
      </c>
      <c r="B11" s="121" t="s">
        <v>27</v>
      </c>
      <c r="C11" s="40" t="s">
        <v>10</v>
      </c>
      <c r="D11" s="41">
        <f>D5+D8</f>
        <v>78973.73</v>
      </c>
      <c r="E11" s="122">
        <f>SUM(E5:E10)</f>
        <v>1008</v>
      </c>
      <c r="F11" s="122">
        <f>SUM(F5:F10)</f>
        <v>16774</v>
      </c>
      <c r="G11" s="122">
        <f>D13-E11-F11</f>
        <v>61182.729999999996</v>
      </c>
      <c r="H11" s="122">
        <f>SUM(H5:H10)</f>
        <v>118044</v>
      </c>
      <c r="I11" s="122">
        <f>SUM(I5:I10)</f>
        <v>0</v>
      </c>
      <c r="J11" s="122">
        <f>SUM(J5:J10)</f>
        <v>94432.8</v>
      </c>
      <c r="K11" s="122">
        <f>H11-I11-J11</f>
        <v>23611.199999999997</v>
      </c>
      <c r="L11" s="40" t="s">
        <v>10</v>
      </c>
      <c r="M11" s="42">
        <f>G11+K11+M12</f>
        <v>84855.93</v>
      </c>
      <c r="N11" s="123">
        <f>J11*100/(H11-I11)</f>
        <v>79.99796685981498</v>
      </c>
    </row>
    <row r="12" spans="1:14" ht="15" customHeight="1">
      <c r="A12" s="119"/>
      <c r="B12" s="86"/>
      <c r="C12" s="43" t="s">
        <v>12</v>
      </c>
      <c r="D12" s="44">
        <f>D6+D9</f>
        <v>9</v>
      </c>
      <c r="E12" s="122"/>
      <c r="F12" s="122"/>
      <c r="G12" s="122"/>
      <c r="H12" s="122"/>
      <c r="I12" s="122"/>
      <c r="J12" s="122"/>
      <c r="K12" s="122"/>
      <c r="L12" s="43" t="s">
        <v>12</v>
      </c>
      <c r="M12" s="45">
        <f>M9+M6</f>
        <v>62</v>
      </c>
      <c r="N12" s="123"/>
    </row>
    <row r="13" spans="1:14" ht="15" customHeight="1">
      <c r="A13" s="120"/>
      <c r="B13" s="86"/>
      <c r="C13" s="46" t="s">
        <v>10</v>
      </c>
      <c r="D13" s="44">
        <f>D11-D12</f>
        <v>78964.73</v>
      </c>
      <c r="E13" s="122"/>
      <c r="F13" s="122"/>
      <c r="G13" s="122"/>
      <c r="H13" s="122"/>
      <c r="I13" s="122"/>
      <c r="J13" s="122"/>
      <c r="K13" s="122"/>
      <c r="L13" s="43" t="s">
        <v>10</v>
      </c>
      <c r="M13" s="45">
        <f>M11-M12</f>
        <v>84793.93</v>
      </c>
      <c r="N13" s="123"/>
    </row>
    <row r="14" ht="15">
      <c r="M14" s="47"/>
    </row>
    <row r="15" ht="15">
      <c r="M15" s="47"/>
    </row>
    <row r="16" ht="15">
      <c r="M16" s="47"/>
    </row>
  </sheetData>
  <sheetProtection/>
  <mergeCells count="35">
    <mergeCell ref="H5:H7"/>
    <mergeCell ref="A5:A7"/>
    <mergeCell ref="B5:B7"/>
    <mergeCell ref="E5:E7"/>
    <mergeCell ref="F5:F7"/>
    <mergeCell ref="H11:H13"/>
    <mergeCell ref="H8:H10"/>
    <mergeCell ref="G5:G7"/>
    <mergeCell ref="A8:A10"/>
    <mergeCell ref="J11:J13"/>
    <mergeCell ref="A11:A13"/>
    <mergeCell ref="B11:B13"/>
    <mergeCell ref="E11:E13"/>
    <mergeCell ref="F11:F13"/>
    <mergeCell ref="G11:G13"/>
    <mergeCell ref="K11:K13"/>
    <mergeCell ref="N11:N13"/>
    <mergeCell ref="I5:I7"/>
    <mergeCell ref="J5:J7"/>
    <mergeCell ref="K5:K7"/>
    <mergeCell ref="N5:N7"/>
    <mergeCell ref="K8:K10"/>
    <mergeCell ref="N8:N10"/>
    <mergeCell ref="J8:J10"/>
    <mergeCell ref="I11:I13"/>
    <mergeCell ref="A1:N1"/>
    <mergeCell ref="C3:D3"/>
    <mergeCell ref="L3:M3"/>
    <mergeCell ref="C4:D4"/>
    <mergeCell ref="L4:M4"/>
    <mergeCell ref="B8:B10"/>
    <mergeCell ref="E8:E10"/>
    <mergeCell ref="F8:F10"/>
    <mergeCell ref="G8:G10"/>
    <mergeCell ref="I8:I10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2015-04-14T08:31:53Z</dcterms:modified>
  <cp:category/>
  <cp:version/>
  <cp:contentType/>
  <cp:contentStatus/>
</cp:coreProperties>
</file>