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  <sheet name="wyd.majątkowe (2)" sheetId="2" r:id="rId2"/>
  </sheets>
  <definedNames/>
  <calcPr fullCalcOnLoad="1"/>
</workbook>
</file>

<file path=xl/sharedStrings.xml><?xml version="1.0" encoding="utf-8"?>
<sst xmlns="http://schemas.openxmlformats.org/spreadsheetml/2006/main" count="341" uniqueCount="113">
  <si>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</si>
  <si>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</si>
  <si>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</si>
  <si>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</si>
  <si>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</si>
  <si>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</si>
  <si>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</si>
  <si>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</si>
  <si>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</si>
  <si>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</si>
  <si>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</si>
  <si>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</si>
  <si>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</si>
  <si>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</si>
  <si>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</si>
  <si>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</si>
  <si>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</si>
  <si>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</si>
  <si>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</si>
  <si>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</si>
  <si>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</si>
  <si>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</si>
  <si>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</si>
  <si>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</si>
  <si>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>Zakupy inwestycyjne jednostek i zakladów budzetowych</t>
  </si>
  <si>
    <t>Plan po zmianach</t>
  </si>
  <si>
    <t>Nazwa zadania inwestycyjnego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</si>
  <si>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</si>
  <si>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</si>
  <si>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</si>
  <si>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</si>
  <si>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</si>
  <si>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</si>
  <si>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</si>
  <si>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</si>
  <si>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</si>
  <si>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</si>
  <si>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</si>
  <si>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Budowa kanalizacji sanitarnej i oczyszczalni ścieków we Franknowie</t>
  </si>
  <si>
    <t>Budowa kanalizacji sanitarnej i oczyszczalni ścieków w Radostowie</t>
  </si>
  <si>
    <t xml:space="preserve">Wykup nieruchomości </t>
  </si>
  <si>
    <t>Gospodarka odpadami</t>
  </si>
  <si>
    <t>Wydatki na zakup i objęcie akcji,wniesienie wkładów do spółek prawa handlowego</t>
  </si>
  <si>
    <t>Razem  wydatki MAJĄTKOWE</t>
  </si>
  <si>
    <t>Gimnazja</t>
  </si>
  <si>
    <t>Obiekty sportowe</t>
  </si>
  <si>
    <t>Pozostała działalnosć</t>
  </si>
  <si>
    <t>Budowa i wyposażenie boiska w Potrytach</t>
  </si>
  <si>
    <t>Budowa i wyposazenie boiska w Radostowie</t>
  </si>
  <si>
    <t>Szkoły zawodowe</t>
  </si>
  <si>
    <t>Wydatki za zakupy inwestycyjne</t>
  </si>
  <si>
    <t>Budowa sieci kanalizacji sanitarnej grawitacyjnej i tłocznej wraz z przepompownia i studnią rozprężną odcinek Wójtówko przepompownia scieków Kalis zbiornik bezodpływowy w tym ANR 402.800</t>
  </si>
  <si>
    <t>Budowa i wyposażenie boiska w Wójtówku</t>
  </si>
  <si>
    <t>Budowa systemu teleinformatycznego E-PRZEDSIĘBIORCA</t>
  </si>
  <si>
    <t xml:space="preserve">źródło pokrycia: środki własne </t>
  </si>
  <si>
    <t>Ogółem,w tym :</t>
  </si>
  <si>
    <t>Budowa sieci wodociagowej z przyłaczami w Studziance- zwarta zabudowa I etap</t>
  </si>
  <si>
    <t xml:space="preserve">Modernizacje stacji uzdatniania wody Franknowo, Radostowo,Wójtówko, Jeziorany </t>
  </si>
  <si>
    <t>wykup  sieci wodociagowej Derc K.</t>
  </si>
  <si>
    <t xml:space="preserve">przebudowa placu i ciągów komunikacyjnych w Zerbuniu </t>
  </si>
  <si>
    <t>Zmiana sposobu użytkowania byłego przedszkola przy ul. Kajki 27 na mieszkania DOKUMENTACJA</t>
  </si>
  <si>
    <t xml:space="preserve">Przebudowa chodników przy Szkole Podstawowej w Jezioranach </t>
  </si>
  <si>
    <t xml:space="preserve">Zakupy inwestycyjne jednostek budżetowych </t>
  </si>
  <si>
    <t xml:space="preserve">Zakupy inwestycyjne jednostek budzetowych </t>
  </si>
  <si>
    <t xml:space="preserve">Skarpy przy hali gimnastycznej </t>
  </si>
  <si>
    <t>Wzrost potencjału turystycznego miejscowosci Jeziorany poprzez renowację zabytkowej fosy</t>
  </si>
  <si>
    <t>wydatki niewykonane minus zobowiazania niewymagalne  (7-8 -11)</t>
  </si>
  <si>
    <t>Wykonanie 2013</t>
  </si>
  <si>
    <t>Przebudowa placu przy Kinie w ramach programu UE</t>
  </si>
  <si>
    <t>Budowa kanalizacji sanitarnej Kalis Lekity</t>
  </si>
  <si>
    <t>Sieć wodociagowa w Żardenikach do p.Sz</t>
  </si>
  <si>
    <t>Przebudowa ulicy Ogrodowej w Jezioranach</t>
  </si>
  <si>
    <t xml:space="preserve">Przebudowa ulicy Sienkiewicza w Jezioranach </t>
  </si>
  <si>
    <t>Zamontowanie na klatce schodowej czujki i nawiewu</t>
  </si>
  <si>
    <t>Dodatkowe roboty  budowlane ( strych ...) poza kosztorysem</t>
  </si>
  <si>
    <t>zakup pompy do oczyszczalni ścieków w Jezioranach</t>
  </si>
  <si>
    <t>Budowa punktu selektywnej zbiórki odpadów komunalnych</t>
  </si>
  <si>
    <t xml:space="preserve">Wydatki na zakupy inwestycyjne </t>
  </si>
  <si>
    <t>Wykwalifikowana kadra nauczycielska Sp R-wo, SP F-wo</t>
  </si>
  <si>
    <t>Równy start w gminie Jeziorany</t>
  </si>
  <si>
    <t>Przedszkola</t>
  </si>
  <si>
    <t>Zakupy inwestycyjne -Program "Wykwalifikowani uczniowie "</t>
  </si>
  <si>
    <t>Zakup szczotki do trawy na boisku ORLIK</t>
  </si>
  <si>
    <t>SP Radostowo i SP Franknowo</t>
  </si>
  <si>
    <t>źródło pokrycia:  dotacje i inne środki</t>
  </si>
  <si>
    <t xml:space="preserve">Zobowiąza   nia niewyma galne </t>
  </si>
  <si>
    <t>% wskaź   nik      8:5</t>
  </si>
  <si>
    <t>Plan z Uchwały Rady 2014</t>
  </si>
  <si>
    <t>Wykonanie 2014</t>
  </si>
  <si>
    <t>% wskaź nik 2014r. 8:7</t>
  </si>
  <si>
    <t>ROZWÓJ   E-usług usprawnieniem administracji w gminie.</t>
  </si>
  <si>
    <t>Akcja Innowacja</t>
  </si>
  <si>
    <t>Mam plan i go realizuję</t>
  </si>
  <si>
    <t>Projekt Moja matura mój sukces</t>
  </si>
  <si>
    <t>Licea Ogólnokształcące</t>
  </si>
  <si>
    <t>Budowa wodociagu Modliny - Franknowo</t>
  </si>
  <si>
    <t>Budowa sieci wodociagowej Studzianka</t>
  </si>
  <si>
    <t>Wydatki inwestycyjne na drogach</t>
  </si>
  <si>
    <t>Modernizacja drogi Polkajmy Bartniki</t>
  </si>
  <si>
    <t>Przebudowa ulicy Górskiej</t>
  </si>
  <si>
    <t>Wykonanie ciepłociągu z rur preizolowanych kotłownia Sienkiewicza 5</t>
  </si>
  <si>
    <t>Zakup lokalu mieszkalnego</t>
  </si>
  <si>
    <t>Plany zagospodarowania przestrzennego</t>
  </si>
  <si>
    <t>DZIAŁALNOŚĆ USŁUGOWA</t>
  </si>
  <si>
    <t>Zakup programu do planów zagospodarowania przestrzennego</t>
  </si>
  <si>
    <t>Modernizacja samochodu policyjnego</t>
  </si>
  <si>
    <t>Zmiana sposobu użytkowania - na strażnicę OSP</t>
  </si>
  <si>
    <t>Oświetlenie ulic, placów i dróg</t>
  </si>
  <si>
    <t>Budowa oświetlenia ulicznego ul. Parchimowicza</t>
  </si>
  <si>
    <t>Wykonanie ciągu pieszo-jezdnego na cmentarzu komunalnym w Jezioranach</t>
  </si>
  <si>
    <t>Podniesienie atrakcyjności turystycznej miejscowosci Jeziorany poprzez nowoczesny wystrój miasta</t>
  </si>
  <si>
    <t>Wymiana pieców CO w SP Jeziorany</t>
  </si>
  <si>
    <t>Rozpowszechnianie usług Ośrodka Sportu i Rekreacji obywatelom Gminy Jeziorany z wykorzystaniem internetu oraz technologii informacyjno-komunikacyjnych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</si>
</sst>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0" fontId="11" fillId="0" borderId="14" xfId="0" applyFont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9" fillId="0" borderId="13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vertical="top"/>
    </xf>
    <xf numFmtId="0" fontId="10" fillId="0" borderId="12" xfId="0" applyFont="1" applyBorder="1" applyAlignment="1">
      <alignment vertical="top"/>
    </xf>
    <xf numFmtId="0" fontId="8" fillId="0" borderId="12" xfId="52" applyFont="1" applyBorder="1" applyAlignment="1">
      <alignment horizontal="left" vertical="top" wrapText="1"/>
      <protection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12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52" applyFont="1" applyBorder="1" applyAlignment="1">
      <alignment horizontal="left" vertical="top" wrapText="1"/>
      <protection/>
    </xf>
    <xf numFmtId="0" fontId="9" fillId="0" borderId="13" xfId="52" applyFont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8" fillId="0" borderId="15" xfId="0" applyNumberFormat="1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4" fillId="0" borderId="12" xfId="52" applyFont="1" applyBorder="1" applyAlignment="1">
      <alignment vertical="top" wrapText="1"/>
      <protection/>
    </xf>
    <xf numFmtId="0" fontId="9" fillId="0" borderId="12" xfId="52" applyFont="1" applyBorder="1" applyAlignment="1">
      <alignment horizontal="left" vertical="top" wrapText="1"/>
      <protection/>
    </xf>
    <xf numFmtId="164" fontId="8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left" vertical="top"/>
    </xf>
    <xf numFmtId="4" fontId="9" fillId="0" borderId="12" xfId="0" applyNumberFormat="1" applyFont="1" applyBorder="1" applyAlignment="1">
      <alignment horizontal="left" vertical="top"/>
    </xf>
    <xf numFmtId="4" fontId="10" fillId="0" borderId="12" xfId="0" applyNumberFormat="1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4" fontId="9" fillId="0" borderId="13" xfId="0" applyNumberFormat="1" applyFont="1" applyBorder="1" applyAlignment="1">
      <alignment horizontal="left" vertical="top"/>
    </xf>
    <xf numFmtId="4" fontId="11" fillId="0" borderId="12" xfId="0" applyNumberFormat="1" applyFont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left" vertical="top"/>
    </xf>
    <xf numFmtId="165" fontId="8" fillId="0" borderId="12" xfId="0" applyNumberFormat="1" applyFont="1" applyBorder="1" applyAlignment="1">
      <alignment horizontal="left" vertical="top"/>
    </xf>
    <xf numFmtId="1" fontId="8" fillId="0" borderId="12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 vertical="top"/>
    </xf>
    <xf numFmtId="0" fontId="8" fillId="0" borderId="13" xfId="52" applyFont="1" applyBorder="1" applyAlignment="1">
      <alignment horizontal="left" vertical="top" wrapText="1"/>
      <protection/>
    </xf>
    <xf numFmtId="0" fontId="9" fillId="0" borderId="12" xfId="52" applyFont="1" applyBorder="1" applyAlignment="1">
      <alignment horizontal="left" vertical="top" wrapText="1"/>
      <protection/>
    </xf>
    <xf numFmtId="4" fontId="11" fillId="0" borderId="13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center"/>
    </xf>
    <xf numFmtId="4" fontId="9" fillId="0" borderId="12" xfId="0" applyNumberFormat="1" applyFont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left" vertical="top"/>
    </xf>
    <xf numFmtId="3" fontId="8" fillId="0" borderId="12" xfId="0" applyNumberFormat="1" applyFont="1" applyBorder="1" applyAlignment="1">
      <alignment horizontal="left" vertical="top"/>
    </xf>
    <xf numFmtId="1" fontId="8" fillId="0" borderId="12" xfId="0" applyNumberFormat="1" applyFont="1" applyFill="1" applyBorder="1" applyAlignment="1">
      <alignment horizontal="left" vertical="top"/>
    </xf>
    <xf numFmtId="3" fontId="8" fillId="0" borderId="13" xfId="0" applyNumberFormat="1" applyFont="1" applyBorder="1" applyAlignment="1">
      <alignment horizontal="left" vertical="top"/>
    </xf>
    <xf numFmtId="4" fontId="10" fillId="0" borderId="13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horizontal="left"/>
    </xf>
    <xf numFmtId="164" fontId="12" fillId="0" borderId="12" xfId="0" applyNumberFormat="1" applyFont="1" applyBorder="1" applyAlignment="1">
      <alignment horizontal="left"/>
    </xf>
    <xf numFmtId="165" fontId="12" fillId="0" borderId="1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13" xfId="0" applyNumberFormat="1" applyFont="1" applyFill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9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5" xfId="0" applyBorder="1" applyAlignment="1">
      <alignment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9" fillId="0" borderId="15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horizontal="right" vertical="top"/>
    </xf>
    <xf numFmtId="49" fontId="9" fillId="0" borderId="15" xfId="0" applyNumberFormat="1" applyFont="1" applyBorder="1" applyAlignment="1">
      <alignment horizontal="right" vertical="top"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8" fillId="0" borderId="13" xfId="0" applyNumberFormat="1" applyFont="1" applyBorder="1" applyAlignment="1">
      <alignment vertical="top"/>
    </xf>
    <xf numFmtId="0" fontId="8" fillId="0" borderId="15" xfId="0" applyNumberFormat="1" applyFont="1" applyBorder="1" applyAlignment="1">
      <alignment vertical="top"/>
    </xf>
    <xf numFmtId="0" fontId="8" fillId="0" borderId="14" xfId="0" applyNumberFormat="1" applyFont="1" applyBorder="1" applyAlignment="1">
      <alignment vertical="top"/>
    </xf>
    <xf numFmtId="0" fontId="8" fillId="0" borderId="16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49" fontId="9" fillId="0" borderId="13" xfId="0" applyNumberFormat="1" applyFont="1" applyFill="1" applyBorder="1" applyAlignment="1">
      <alignment horizontal="right" vertical="top"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4" fontId="8" fillId="0" borderId="22" xfId="0" applyNumberFormat="1" applyFont="1" applyBorder="1" applyAlignment="1">
      <alignment horizontal="center" vertical="top"/>
    </xf>
    <xf numFmtId="4" fontId="8" fillId="0" borderId="23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vertical="top"/>
    </xf>
    <xf numFmtId="0" fontId="9" fillId="0" borderId="15" xfId="0" applyNumberFormat="1" applyFont="1" applyFill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4" fontId="8" fillId="0" borderId="22" xfId="0" applyNumberFormat="1" applyFont="1" applyBorder="1" applyAlignment="1">
      <alignment horizontal="left" vertical="top"/>
    </xf>
    <xf numFmtId="4" fontId="8" fillId="0" borderId="23" xfId="0" applyNumberFormat="1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selection activeCell="A69" sqref="A69:A106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5.00390625" style="0" customWidth="1"/>
    <col min="5" max="5" width="11.00390625" style="10" customWidth="1"/>
    <col min="6" max="6" width="10.75390625" style="0" customWidth="1"/>
    <col min="7" max="7" width="11.00390625" style="0" customWidth="1"/>
    <col min="8" max="8" width="10.625" style="10" customWidth="1"/>
    <col min="9" max="9" width="5.625" style="20" customWidth="1"/>
    <col min="10" max="10" width="7.125" style="20" customWidth="1"/>
    <col min="11" max="11" width="10.00390625" style="10" bestFit="1" customWidth="1"/>
    <col min="12" max="12" width="10.00390625" style="0" bestFit="1" customWidth="1"/>
    <col min="13" max="13" width="10.00390625" style="0" customWidth="1"/>
    <col min="14" max="14" width="10.875" style="0" customWidth="1"/>
  </cols>
  <sheetData>
    <row r="1" spans="1:13" ht="12.75">
      <c r="A1" s="1"/>
      <c r="B1" s="1"/>
      <c r="C1" s="1"/>
      <c r="D1" s="2"/>
      <c r="E1" s="16"/>
      <c r="F1" s="159"/>
      <c r="G1" s="159"/>
      <c r="H1" s="159"/>
      <c r="I1" s="159"/>
      <c r="J1" s="159"/>
      <c r="K1" s="72"/>
      <c r="L1" s="18"/>
      <c r="M1" s="18"/>
    </row>
    <row r="2" spans="1:13" ht="12.75">
      <c r="A2" s="3"/>
      <c r="B2" s="3"/>
      <c r="C2" s="3"/>
      <c r="D2" s="4"/>
      <c r="E2" s="17"/>
      <c r="F2" s="19"/>
      <c r="G2" s="159"/>
      <c r="H2" s="159"/>
      <c r="I2" s="159"/>
      <c r="J2" s="159"/>
      <c r="K2" s="72"/>
      <c r="L2" s="18"/>
      <c r="M2" s="18"/>
    </row>
    <row r="3" spans="1:14" ht="74.25" customHeight="1">
      <c r="A3" s="6" t="s">
        <v>0</v>
      </c>
      <c r="B3" s="6" t="s">
        <v>1</v>
      </c>
      <c r="C3" s="6" t="s">
        <v>2</v>
      </c>
      <c r="D3" s="5" t="s">
        <v>26</v>
      </c>
      <c r="E3" s="14" t="s">
        <v>67</v>
      </c>
      <c r="F3" s="7" t="s">
        <v>87</v>
      </c>
      <c r="G3" s="7" t="s">
        <v>25</v>
      </c>
      <c r="H3" s="14" t="s">
        <v>88</v>
      </c>
      <c r="I3" s="100" t="s">
        <v>89</v>
      </c>
      <c r="J3" s="101" t="s">
        <v>86</v>
      </c>
      <c r="K3" s="102" t="s">
        <v>85</v>
      </c>
      <c r="L3" s="103" t="s">
        <v>84</v>
      </c>
      <c r="M3" s="103" t="s">
        <v>54</v>
      </c>
      <c r="N3" s="93" t="s">
        <v>66</v>
      </c>
    </row>
    <row r="4" spans="1:14" ht="12.75">
      <c r="A4" s="8">
        <v>1</v>
      </c>
      <c r="B4" s="83">
        <v>2</v>
      </c>
      <c r="C4" s="83">
        <v>3</v>
      </c>
      <c r="D4" s="84">
        <v>4</v>
      </c>
      <c r="E4" s="85">
        <v>5</v>
      </c>
      <c r="F4" s="86">
        <v>6</v>
      </c>
      <c r="G4" s="86">
        <v>7</v>
      </c>
      <c r="H4" s="85">
        <v>8</v>
      </c>
      <c r="I4" s="85">
        <v>9</v>
      </c>
      <c r="J4" s="85">
        <v>10</v>
      </c>
      <c r="K4" s="87">
        <v>11</v>
      </c>
      <c r="L4" s="88">
        <v>12</v>
      </c>
      <c r="M4" s="88">
        <v>13</v>
      </c>
      <c r="N4" s="89">
        <v>14</v>
      </c>
    </row>
    <row r="5" spans="1:14" s="12" customFormat="1" ht="12.75">
      <c r="A5" s="174" t="s">
        <v>3</v>
      </c>
      <c r="B5" s="23"/>
      <c r="C5" s="23"/>
      <c r="D5" s="21" t="s">
        <v>30</v>
      </c>
      <c r="E5" s="22">
        <f>E6</f>
        <v>690150.6</v>
      </c>
      <c r="F5" s="22">
        <f>F6</f>
        <v>10000</v>
      </c>
      <c r="G5" s="22">
        <f>G6</f>
        <v>280000</v>
      </c>
      <c r="H5" s="22">
        <f>H6</f>
        <v>8357.43</v>
      </c>
      <c r="I5" s="116">
        <f>(H5/G5)*100</f>
        <v>2.984796428571429</v>
      </c>
      <c r="J5" s="116">
        <f>H5/E5*100</f>
        <v>1.2109574345077727</v>
      </c>
      <c r="K5" s="22">
        <f>K6</f>
        <v>0</v>
      </c>
      <c r="L5" s="22">
        <f>L6</f>
        <v>0</v>
      </c>
      <c r="M5" s="22">
        <f>M6</f>
        <v>8357.43</v>
      </c>
      <c r="N5" s="104">
        <f>N6</f>
        <v>271642.57</v>
      </c>
    </row>
    <row r="6" spans="1:14" ht="19.5" customHeight="1">
      <c r="A6" s="142"/>
      <c r="B6" s="154" t="s">
        <v>4</v>
      </c>
      <c r="C6" s="24"/>
      <c r="D6" s="25" t="s">
        <v>5</v>
      </c>
      <c r="E6" s="26">
        <f>E10+E13+E16+E7</f>
        <v>690150.6</v>
      </c>
      <c r="F6" s="26">
        <f>F10+F13+F16+F7</f>
        <v>10000</v>
      </c>
      <c r="G6" s="26">
        <f>G10+G13+G16+G7</f>
        <v>280000</v>
      </c>
      <c r="H6" s="26">
        <f>H10+H13+H16+H7</f>
        <v>8357.43</v>
      </c>
      <c r="I6" s="116">
        <f>(H6/G6)*100</f>
        <v>2.984796428571429</v>
      </c>
      <c r="J6" s="116">
        <f>H6/E6*100</f>
        <v>1.2109574345077727</v>
      </c>
      <c r="K6" s="26">
        <f>K10+K13+K16+K7</f>
        <v>0</v>
      </c>
      <c r="L6" s="26">
        <f>L10+L13+L16+L7</f>
        <v>0</v>
      </c>
      <c r="M6" s="26">
        <f>M10+M13+M16+M7</f>
        <v>8357.43</v>
      </c>
      <c r="N6" s="105">
        <f>N10+N13+N16+N7</f>
        <v>271642.57</v>
      </c>
    </row>
    <row r="7" spans="1:14" ht="19.5" customHeight="1">
      <c r="A7" s="142"/>
      <c r="B7" s="155"/>
      <c r="C7" s="160">
        <v>6050</v>
      </c>
      <c r="D7" s="25" t="s">
        <v>11</v>
      </c>
      <c r="E7" s="26">
        <f>E8+E9</f>
        <v>2460</v>
      </c>
      <c r="F7" s="26">
        <f>F8+F9</f>
        <v>0</v>
      </c>
      <c r="G7" s="26">
        <f aca="true" t="shared" si="0" ref="G7:N7">G8+G9</f>
        <v>100000</v>
      </c>
      <c r="H7" s="26">
        <f t="shared" si="0"/>
        <v>0</v>
      </c>
      <c r="I7" s="116"/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100000</v>
      </c>
    </row>
    <row r="8" spans="1:14" ht="22.5">
      <c r="A8" s="142"/>
      <c r="B8" s="155"/>
      <c r="C8" s="161"/>
      <c r="D8" s="30" t="s">
        <v>95</v>
      </c>
      <c r="E8" s="31"/>
      <c r="F8" s="31"/>
      <c r="G8" s="31">
        <v>100000</v>
      </c>
      <c r="H8" s="31"/>
      <c r="I8" s="116"/>
      <c r="J8" s="116"/>
      <c r="K8" s="31"/>
      <c r="L8" s="31"/>
      <c r="M8" s="46">
        <f>H8-L8</f>
        <v>0</v>
      </c>
      <c r="N8" s="106">
        <f>G8-H8-K8</f>
        <v>100000</v>
      </c>
    </row>
    <row r="9" spans="1:14" ht="22.5">
      <c r="A9" s="142"/>
      <c r="B9" s="155"/>
      <c r="C9" s="162"/>
      <c r="D9" s="68" t="s">
        <v>70</v>
      </c>
      <c r="E9" s="31">
        <v>2460</v>
      </c>
      <c r="F9" s="31"/>
      <c r="G9" s="31"/>
      <c r="H9" s="31"/>
      <c r="I9" s="116"/>
      <c r="J9" s="116"/>
      <c r="K9" s="31"/>
      <c r="L9" s="31"/>
      <c r="M9" s="46">
        <f>H9-L9</f>
        <v>0</v>
      </c>
      <c r="N9" s="106"/>
    </row>
    <row r="10" spans="1:14" s="11" customFormat="1" ht="20.25" customHeight="1">
      <c r="A10" s="142"/>
      <c r="B10" s="142"/>
      <c r="C10" s="145">
        <v>6057</v>
      </c>
      <c r="D10" s="25" t="s">
        <v>11</v>
      </c>
      <c r="E10" s="26">
        <f>E12+E11</f>
        <v>423419</v>
      </c>
      <c r="F10" s="26">
        <f>F12+F11</f>
        <v>0</v>
      </c>
      <c r="G10" s="26">
        <f>G12+G11</f>
        <v>0</v>
      </c>
      <c r="H10" s="26">
        <f>H12+H11</f>
        <v>0</v>
      </c>
      <c r="I10" s="116"/>
      <c r="J10" s="116"/>
      <c r="K10" s="26">
        <f>K12+K11</f>
        <v>0</v>
      </c>
      <c r="L10" s="26">
        <f>L12+L11</f>
        <v>0</v>
      </c>
      <c r="M10" s="44">
        <f>H10-L10</f>
        <v>0</v>
      </c>
      <c r="N10" s="105">
        <f>N12+N11</f>
        <v>0</v>
      </c>
    </row>
    <row r="11" spans="1:14" s="64" customFormat="1" ht="24" customHeight="1">
      <c r="A11" s="142"/>
      <c r="B11" s="142"/>
      <c r="C11" s="153"/>
      <c r="D11" s="76" t="s">
        <v>56</v>
      </c>
      <c r="E11" s="31">
        <v>225097.5</v>
      </c>
      <c r="F11" s="31"/>
      <c r="G11" s="31"/>
      <c r="H11" s="31"/>
      <c r="I11" s="115"/>
      <c r="J11" s="116"/>
      <c r="K11" s="46"/>
      <c r="L11" s="46"/>
      <c r="M11" s="46">
        <f>H11-L11</f>
        <v>0</v>
      </c>
      <c r="N11" s="107">
        <f>G11-H11-K11</f>
        <v>0</v>
      </c>
    </row>
    <row r="12" spans="1:14" s="11" customFormat="1" ht="33.75">
      <c r="A12" s="142"/>
      <c r="B12" s="142"/>
      <c r="C12" s="153"/>
      <c r="D12" s="77" t="s">
        <v>57</v>
      </c>
      <c r="E12" s="31">
        <v>198321.5</v>
      </c>
      <c r="F12" s="31"/>
      <c r="G12" s="32"/>
      <c r="H12" s="32"/>
      <c r="I12" s="115"/>
      <c r="J12" s="116"/>
      <c r="K12" s="31"/>
      <c r="L12" s="31"/>
      <c r="M12" s="46">
        <f>H12-L12</f>
        <v>0</v>
      </c>
      <c r="N12" s="107">
        <f>G12-H12-K12</f>
        <v>0</v>
      </c>
    </row>
    <row r="13" spans="1:14" s="15" customFormat="1" ht="21" customHeight="1">
      <c r="A13" s="142"/>
      <c r="B13" s="142"/>
      <c r="C13" s="145">
        <v>6059</v>
      </c>
      <c r="D13" s="25" t="s">
        <v>11</v>
      </c>
      <c r="E13" s="26">
        <f>E14+E15</f>
        <v>244271.6</v>
      </c>
      <c r="F13" s="26">
        <f aca="true" t="shared" si="1" ref="F13:M13">F14+F15</f>
        <v>10000</v>
      </c>
      <c r="G13" s="26">
        <f t="shared" si="1"/>
        <v>10000</v>
      </c>
      <c r="H13" s="26">
        <f t="shared" si="1"/>
        <v>8357.43</v>
      </c>
      <c r="I13" s="116">
        <f>(H13/G13)*100</f>
        <v>83.57430000000001</v>
      </c>
      <c r="J13" s="116">
        <f>H13/E13*100</f>
        <v>3.421367854470188</v>
      </c>
      <c r="K13" s="26">
        <f t="shared" si="1"/>
        <v>0</v>
      </c>
      <c r="L13" s="26">
        <f t="shared" si="1"/>
        <v>0</v>
      </c>
      <c r="M13" s="26">
        <f t="shared" si="1"/>
        <v>8357.43</v>
      </c>
      <c r="N13" s="107">
        <f>G13-H13-K13</f>
        <v>1642.5699999999997</v>
      </c>
    </row>
    <row r="14" spans="1:14" s="9" customFormat="1" ht="21.75" customHeight="1">
      <c r="A14" s="142"/>
      <c r="B14" s="142"/>
      <c r="C14" s="146"/>
      <c r="D14" s="76" t="s">
        <v>56</v>
      </c>
      <c r="E14" s="31">
        <v>159896.26</v>
      </c>
      <c r="F14" s="31">
        <v>8000</v>
      </c>
      <c r="G14" s="31">
        <v>6000</v>
      </c>
      <c r="H14" s="31">
        <v>5033.52</v>
      </c>
      <c r="I14" s="115">
        <f aca="true" t="shared" si="2" ref="I14:I85">(H14/G14)*100</f>
        <v>83.89200000000001</v>
      </c>
      <c r="J14" s="116">
        <f>H14/E14*100</f>
        <v>3.1479910787156626</v>
      </c>
      <c r="K14" s="53"/>
      <c r="L14" s="33"/>
      <c r="M14" s="53">
        <f>H14-L14</f>
        <v>5033.52</v>
      </c>
      <c r="N14" s="106">
        <f>G14-H14-K14</f>
        <v>966.4799999999996</v>
      </c>
    </row>
    <row r="15" spans="1:14" s="9" customFormat="1" ht="36.75" customHeight="1">
      <c r="A15" s="142"/>
      <c r="B15" s="142"/>
      <c r="C15" s="147"/>
      <c r="D15" s="77" t="s">
        <v>57</v>
      </c>
      <c r="E15" s="31">
        <v>84375.34</v>
      </c>
      <c r="F15" s="31">
        <v>2000</v>
      </c>
      <c r="G15" s="31">
        <v>4000</v>
      </c>
      <c r="H15" s="31">
        <v>3323.91</v>
      </c>
      <c r="I15" s="115">
        <f t="shared" si="2"/>
        <v>83.09774999999999</v>
      </c>
      <c r="J15" s="116">
        <f>H15/E15*100</f>
        <v>3.93943301443289</v>
      </c>
      <c r="K15" s="53"/>
      <c r="L15" s="33"/>
      <c r="M15" s="53">
        <f>H15-L15</f>
        <v>3323.91</v>
      </c>
      <c r="N15" s="106">
        <f>G15-H15-K15</f>
        <v>676.0900000000001</v>
      </c>
    </row>
    <row r="16" spans="1:14" s="9" customFormat="1" ht="20.25" customHeight="1">
      <c r="A16" s="139"/>
      <c r="B16" s="139"/>
      <c r="C16" s="156">
        <v>6060</v>
      </c>
      <c r="D16" s="25" t="s">
        <v>50</v>
      </c>
      <c r="E16" s="26">
        <f>E17+E19+E18</f>
        <v>20000</v>
      </c>
      <c r="F16" s="26">
        <f aca="true" t="shared" si="3" ref="F16:N16">F17+F19+F18</f>
        <v>0</v>
      </c>
      <c r="G16" s="26">
        <f t="shared" si="3"/>
        <v>170000</v>
      </c>
      <c r="H16" s="26">
        <f t="shared" si="3"/>
        <v>0</v>
      </c>
      <c r="I16" s="116">
        <f t="shared" si="2"/>
        <v>0</v>
      </c>
      <c r="J16" s="116">
        <f>H16/E16*100</f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105">
        <f t="shared" si="3"/>
        <v>170000</v>
      </c>
    </row>
    <row r="17" spans="1:14" s="9" customFormat="1" ht="25.5" customHeight="1">
      <c r="A17" s="139"/>
      <c r="B17" s="139"/>
      <c r="C17" s="157"/>
      <c r="D17" s="42" t="s">
        <v>95</v>
      </c>
      <c r="E17" s="31"/>
      <c r="F17" s="31"/>
      <c r="G17" s="31">
        <v>150000</v>
      </c>
      <c r="H17" s="31"/>
      <c r="I17" s="115"/>
      <c r="J17" s="116"/>
      <c r="K17" s="53"/>
      <c r="L17" s="33"/>
      <c r="M17" s="53">
        <f>H17-L17</f>
        <v>0</v>
      </c>
      <c r="N17" s="106">
        <f>G17-H17-K17</f>
        <v>150000</v>
      </c>
    </row>
    <row r="18" spans="1:14" s="9" customFormat="1" ht="22.5">
      <c r="A18" s="139"/>
      <c r="B18" s="139"/>
      <c r="C18" s="157"/>
      <c r="D18" s="30" t="s">
        <v>96</v>
      </c>
      <c r="E18" s="31"/>
      <c r="F18" s="31"/>
      <c r="G18" s="31">
        <v>20000</v>
      </c>
      <c r="H18" s="31"/>
      <c r="I18" s="115">
        <f t="shared" si="2"/>
        <v>0</v>
      </c>
      <c r="J18" s="116"/>
      <c r="K18" s="53"/>
      <c r="L18" s="33"/>
      <c r="M18" s="53"/>
      <c r="N18" s="106">
        <f>G18-H18-K18</f>
        <v>20000</v>
      </c>
    </row>
    <row r="19" spans="1:14" s="9" customFormat="1" ht="12.75">
      <c r="A19" s="139"/>
      <c r="B19" s="140"/>
      <c r="C19" s="158"/>
      <c r="D19" s="42" t="s">
        <v>58</v>
      </c>
      <c r="E19" s="31">
        <v>20000</v>
      </c>
      <c r="F19" s="31"/>
      <c r="G19" s="31"/>
      <c r="H19" s="31"/>
      <c r="I19" s="115"/>
      <c r="J19" s="116"/>
      <c r="K19" s="53"/>
      <c r="L19" s="33"/>
      <c r="M19" s="53">
        <f>H19-L19</f>
        <v>0</v>
      </c>
      <c r="N19" s="107">
        <f>G19-H19-K19</f>
        <v>0</v>
      </c>
    </row>
    <row r="20" spans="1:14" s="12" customFormat="1" ht="12.75">
      <c r="A20" s="141">
        <v>600</v>
      </c>
      <c r="B20" s="36"/>
      <c r="C20" s="36"/>
      <c r="D20" s="37" t="s">
        <v>31</v>
      </c>
      <c r="E20" s="22">
        <f>E21</f>
        <v>91346.43</v>
      </c>
      <c r="F20" s="22">
        <f>F21</f>
        <v>233700</v>
      </c>
      <c r="G20" s="22">
        <f>G21</f>
        <v>489597.83</v>
      </c>
      <c r="H20" s="22">
        <f>H21</f>
        <v>389216.22</v>
      </c>
      <c r="I20" s="116">
        <f t="shared" si="2"/>
        <v>79.49712930712948</v>
      </c>
      <c r="J20" s="116">
        <f>H20/E20*100</f>
        <v>426.08804744750284</v>
      </c>
      <c r="K20" s="22">
        <f>K21</f>
        <v>60552.9</v>
      </c>
      <c r="L20" s="22">
        <f>L21</f>
        <v>0</v>
      </c>
      <c r="M20" s="22">
        <f>M21</f>
        <v>389216.22</v>
      </c>
      <c r="N20" s="22">
        <f>N21</f>
        <v>39828.71000000001</v>
      </c>
    </row>
    <row r="21" spans="1:14" ht="11.25" customHeight="1">
      <c r="A21" s="142"/>
      <c r="B21" s="152">
        <v>60016</v>
      </c>
      <c r="C21" s="41"/>
      <c r="D21" s="25" t="s">
        <v>12</v>
      </c>
      <c r="E21" s="26">
        <f>E22+E30+E28+E32</f>
        <v>91346.43</v>
      </c>
      <c r="F21" s="26">
        <f>F22+F30+F28+F32</f>
        <v>233700</v>
      </c>
      <c r="G21" s="26">
        <f>G22+G30+G28+G32</f>
        <v>489597.83</v>
      </c>
      <c r="H21" s="26">
        <f>H22+H30+H28+H32</f>
        <v>389216.22</v>
      </c>
      <c r="I21" s="116">
        <f t="shared" si="2"/>
        <v>79.49712930712948</v>
      </c>
      <c r="J21" s="116">
        <f>H21/E21*100</f>
        <v>426.08804744750284</v>
      </c>
      <c r="K21" s="26">
        <f>K22+K30+K28+K32</f>
        <v>60552.9</v>
      </c>
      <c r="L21" s="26">
        <f>L22+L30+L28+L32</f>
        <v>0</v>
      </c>
      <c r="M21" s="26">
        <f>M22+M30+M28+M32</f>
        <v>389216.22</v>
      </c>
      <c r="N21" s="105">
        <f>N22+N30+N28+N32</f>
        <v>39828.71000000001</v>
      </c>
    </row>
    <row r="22" spans="1:14" s="11" customFormat="1" ht="21.75" customHeight="1">
      <c r="A22" s="142"/>
      <c r="B22" s="142"/>
      <c r="C22" s="152">
        <v>6050</v>
      </c>
      <c r="D22" s="25" t="s">
        <v>11</v>
      </c>
      <c r="E22" s="26">
        <f>E23+E24+E26+E27+E25</f>
        <v>73448.34</v>
      </c>
      <c r="F22" s="26">
        <f aca="true" t="shared" si="4" ref="F22:M22">F23+F24+F26+F27+F25</f>
        <v>0</v>
      </c>
      <c r="G22" s="26">
        <f t="shared" si="4"/>
        <v>222000</v>
      </c>
      <c r="H22" s="26">
        <f t="shared" si="4"/>
        <v>122630.25</v>
      </c>
      <c r="I22" s="116">
        <f t="shared" si="2"/>
        <v>55.23885135135135</v>
      </c>
      <c r="J22" s="26">
        <f t="shared" si="4"/>
        <v>0</v>
      </c>
      <c r="K22" s="105">
        <f t="shared" si="4"/>
        <v>60552.9</v>
      </c>
      <c r="L22" s="105">
        <f t="shared" si="4"/>
        <v>0</v>
      </c>
      <c r="M22" s="105">
        <f t="shared" si="4"/>
        <v>122630.25</v>
      </c>
      <c r="N22" s="105">
        <f>N23+N24+N26+N27+N25</f>
        <v>38816.850000000006</v>
      </c>
    </row>
    <row r="23" spans="1:14" s="9" customFormat="1" ht="22.5">
      <c r="A23" s="142"/>
      <c r="B23" s="142"/>
      <c r="C23" s="142"/>
      <c r="D23" s="30" t="s">
        <v>98</v>
      </c>
      <c r="E23" s="31"/>
      <c r="F23" s="31"/>
      <c r="G23" s="31">
        <v>52000</v>
      </c>
      <c r="H23" s="35">
        <v>51710</v>
      </c>
      <c r="I23" s="115">
        <f t="shared" si="2"/>
        <v>99.4423076923077</v>
      </c>
      <c r="J23" s="116"/>
      <c r="K23" s="53"/>
      <c r="L23" s="53"/>
      <c r="M23" s="53">
        <f aca="true" t="shared" si="5" ref="M23:M34">H23-L23</f>
        <v>51710</v>
      </c>
      <c r="N23" s="107">
        <f>G23-H23-K23</f>
        <v>290</v>
      </c>
    </row>
    <row r="24" spans="1:14" s="9" customFormat="1" ht="12.75">
      <c r="A24" s="142"/>
      <c r="B24" s="142"/>
      <c r="C24" s="142"/>
      <c r="D24" s="42" t="s">
        <v>97</v>
      </c>
      <c r="E24" s="40"/>
      <c r="F24" s="40"/>
      <c r="G24" s="40">
        <v>144000</v>
      </c>
      <c r="H24" s="35">
        <v>53400.45</v>
      </c>
      <c r="I24" s="115">
        <f t="shared" si="2"/>
        <v>37.083645833333335</v>
      </c>
      <c r="J24" s="116"/>
      <c r="K24" s="53">
        <v>52730.1</v>
      </c>
      <c r="L24" s="33"/>
      <c r="M24" s="53">
        <f t="shared" si="5"/>
        <v>53400.45</v>
      </c>
      <c r="N24" s="107">
        <f>G24-H24-K24</f>
        <v>37869.450000000004</v>
      </c>
    </row>
    <row r="25" spans="1:14" s="9" customFormat="1" ht="12.75">
      <c r="A25" s="142"/>
      <c r="B25" s="142"/>
      <c r="C25" s="142"/>
      <c r="D25" s="42" t="s">
        <v>99</v>
      </c>
      <c r="E25" s="40"/>
      <c r="F25" s="40"/>
      <c r="G25" s="40">
        <v>26000</v>
      </c>
      <c r="H25" s="35">
        <v>17519.8</v>
      </c>
      <c r="I25" s="115">
        <f t="shared" si="2"/>
        <v>67.38384615384615</v>
      </c>
      <c r="J25" s="116"/>
      <c r="K25" s="53">
        <v>7822.8</v>
      </c>
      <c r="L25" s="33"/>
      <c r="M25" s="53">
        <f>H25-L25</f>
        <v>17519.8</v>
      </c>
      <c r="N25" s="107">
        <f>G25-H25-K25</f>
        <v>657.4000000000005</v>
      </c>
    </row>
    <row r="26" spans="1:14" s="9" customFormat="1" ht="25.5" customHeight="1">
      <c r="A26" s="142"/>
      <c r="B26" s="142"/>
      <c r="C26" s="142"/>
      <c r="D26" s="42" t="s">
        <v>71</v>
      </c>
      <c r="E26" s="40">
        <v>4848.34</v>
      </c>
      <c r="F26" s="40"/>
      <c r="G26" s="40"/>
      <c r="H26" s="35"/>
      <c r="I26" s="115"/>
      <c r="J26" s="116"/>
      <c r="K26" s="53"/>
      <c r="L26" s="33"/>
      <c r="M26" s="53">
        <f t="shared" si="5"/>
        <v>0</v>
      </c>
      <c r="N26" s="107">
        <f>G26-H26-K26</f>
        <v>0</v>
      </c>
    </row>
    <row r="27" spans="1:14" s="9" customFormat="1" ht="22.5">
      <c r="A27" s="142"/>
      <c r="B27" s="142"/>
      <c r="C27" s="142"/>
      <c r="D27" s="68" t="s">
        <v>59</v>
      </c>
      <c r="E27" s="40">
        <v>68600</v>
      </c>
      <c r="F27" s="40"/>
      <c r="G27" s="40"/>
      <c r="H27" s="35"/>
      <c r="I27" s="115"/>
      <c r="J27" s="116"/>
      <c r="K27" s="53"/>
      <c r="L27" s="33"/>
      <c r="M27" s="53">
        <f t="shared" si="5"/>
        <v>0</v>
      </c>
      <c r="N27" s="107">
        <f>G27-H27-K27</f>
        <v>0</v>
      </c>
    </row>
    <row r="28" spans="1:14" s="9" customFormat="1" ht="22.5" customHeight="1">
      <c r="A28" s="142"/>
      <c r="B28" s="142"/>
      <c r="C28" s="138">
        <v>6057</v>
      </c>
      <c r="D28" s="25" t="s">
        <v>11</v>
      </c>
      <c r="E28" s="40">
        <f>E29</f>
        <v>0</v>
      </c>
      <c r="F28" s="40">
        <f aca="true" t="shared" si="6" ref="F28:N28">F29</f>
        <v>152000</v>
      </c>
      <c r="G28" s="40">
        <f t="shared" si="6"/>
        <v>141230</v>
      </c>
      <c r="H28" s="40">
        <f t="shared" si="6"/>
        <v>141230</v>
      </c>
      <c r="I28" s="115">
        <f t="shared" si="2"/>
        <v>100</v>
      </c>
      <c r="J28" s="40">
        <f t="shared" si="6"/>
        <v>0</v>
      </c>
      <c r="K28" s="40">
        <f t="shared" si="6"/>
        <v>0</v>
      </c>
      <c r="L28" s="40">
        <f t="shared" si="6"/>
        <v>0</v>
      </c>
      <c r="M28" s="40">
        <f t="shared" si="6"/>
        <v>141230</v>
      </c>
      <c r="N28" s="40">
        <f t="shared" si="6"/>
        <v>0</v>
      </c>
    </row>
    <row r="29" spans="1:14" s="9" customFormat="1" ht="22.5">
      <c r="A29" s="142"/>
      <c r="B29" s="142"/>
      <c r="C29" s="140"/>
      <c r="D29" s="68" t="s">
        <v>72</v>
      </c>
      <c r="E29" s="40"/>
      <c r="F29" s="40">
        <v>152000</v>
      </c>
      <c r="G29" s="40">
        <v>141230</v>
      </c>
      <c r="H29" s="35">
        <v>141230</v>
      </c>
      <c r="I29" s="115">
        <f t="shared" si="2"/>
        <v>100</v>
      </c>
      <c r="J29" s="116"/>
      <c r="K29" s="53"/>
      <c r="L29" s="33"/>
      <c r="M29" s="53">
        <f t="shared" si="5"/>
        <v>141230</v>
      </c>
      <c r="N29" s="107">
        <f>G29-H29-K29</f>
        <v>0</v>
      </c>
    </row>
    <row r="30" spans="1:14" s="9" customFormat="1" ht="20.25" customHeight="1">
      <c r="A30" s="142"/>
      <c r="B30" s="142"/>
      <c r="C30" s="186">
        <v>6059</v>
      </c>
      <c r="D30" s="25" t="s">
        <v>11</v>
      </c>
      <c r="E30" s="22">
        <f>E31</f>
        <v>0</v>
      </c>
      <c r="F30" s="22">
        <f>F31</f>
        <v>81700</v>
      </c>
      <c r="G30" s="22">
        <f aca="true" t="shared" si="7" ref="G30:N30">G31</f>
        <v>107367.83</v>
      </c>
      <c r="H30" s="22">
        <f t="shared" si="7"/>
        <v>107169.99</v>
      </c>
      <c r="I30" s="115">
        <f t="shared" si="2"/>
        <v>99.81573624054803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107169.99</v>
      </c>
      <c r="N30" s="22">
        <f t="shared" si="7"/>
        <v>197.8399999999965</v>
      </c>
    </row>
    <row r="31" spans="1:14" s="9" customFormat="1" ht="22.5">
      <c r="A31" s="142"/>
      <c r="B31" s="142"/>
      <c r="C31" s="187"/>
      <c r="D31" s="68" t="s">
        <v>72</v>
      </c>
      <c r="E31" s="40"/>
      <c r="F31" s="40">
        <v>81700</v>
      </c>
      <c r="G31" s="40">
        <v>107367.83</v>
      </c>
      <c r="H31" s="35">
        <v>107169.99</v>
      </c>
      <c r="I31" s="115">
        <f t="shared" si="2"/>
        <v>99.81573624054803</v>
      </c>
      <c r="J31" s="116"/>
      <c r="K31" s="53"/>
      <c r="L31" s="33"/>
      <c r="M31" s="53">
        <f t="shared" si="5"/>
        <v>107169.99</v>
      </c>
      <c r="N31" s="107">
        <f>G31-H31-K31</f>
        <v>197.8399999999965</v>
      </c>
    </row>
    <row r="32" spans="1:14" s="9" customFormat="1" ht="31.5">
      <c r="A32" s="139"/>
      <c r="B32" s="139"/>
      <c r="C32" s="148">
        <v>6060</v>
      </c>
      <c r="D32" s="25" t="s">
        <v>13</v>
      </c>
      <c r="E32" s="40">
        <f>E34+E33</f>
        <v>17898.09</v>
      </c>
      <c r="F32" s="40">
        <f aca="true" t="shared" si="8" ref="F32:N32">F34+F33</f>
        <v>0</v>
      </c>
      <c r="G32" s="40">
        <f t="shared" si="8"/>
        <v>19000</v>
      </c>
      <c r="H32" s="40">
        <f t="shared" si="8"/>
        <v>18185.98</v>
      </c>
      <c r="I32" s="115">
        <f t="shared" si="2"/>
        <v>95.7156842105263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0">
        <f t="shared" si="8"/>
        <v>18185.98</v>
      </c>
      <c r="N32" s="40">
        <f t="shared" si="8"/>
        <v>814.0200000000004</v>
      </c>
    </row>
    <row r="33" spans="1:14" s="9" customFormat="1" ht="12.75">
      <c r="A33" s="139"/>
      <c r="B33" s="139"/>
      <c r="C33" s="139"/>
      <c r="D33" s="30" t="s">
        <v>99</v>
      </c>
      <c r="E33" s="40"/>
      <c r="F33" s="40"/>
      <c r="G33" s="40">
        <v>19000</v>
      </c>
      <c r="H33" s="40">
        <v>18185.98</v>
      </c>
      <c r="I33" s="115">
        <f t="shared" si="2"/>
        <v>95.7156842105263</v>
      </c>
      <c r="J33" s="115"/>
      <c r="K33" s="40"/>
      <c r="L33" s="40"/>
      <c r="M33" s="53">
        <f>H33-L33</f>
        <v>18185.98</v>
      </c>
      <c r="N33" s="108">
        <f>G33-H33-K33</f>
        <v>814.0200000000004</v>
      </c>
    </row>
    <row r="34" spans="1:14" s="9" customFormat="1" ht="22.5">
      <c r="A34" s="140"/>
      <c r="B34" s="140"/>
      <c r="C34" s="140"/>
      <c r="D34" s="42" t="s">
        <v>71</v>
      </c>
      <c r="E34" s="40">
        <v>17898.09</v>
      </c>
      <c r="F34" s="40"/>
      <c r="G34" s="40"/>
      <c r="H34" s="35"/>
      <c r="I34" s="115"/>
      <c r="J34" s="116"/>
      <c r="K34" s="53"/>
      <c r="L34" s="33"/>
      <c r="M34" s="53">
        <f t="shared" si="5"/>
        <v>0</v>
      </c>
      <c r="N34" s="107"/>
    </row>
    <row r="35" spans="1:14" s="12" customFormat="1" ht="21">
      <c r="A35" s="141">
        <v>700</v>
      </c>
      <c r="B35" s="36"/>
      <c r="C35" s="36"/>
      <c r="D35" s="37" t="s">
        <v>32</v>
      </c>
      <c r="E35" s="22">
        <f aca="true" t="shared" si="9" ref="E35:M35">E36</f>
        <v>235410.75</v>
      </c>
      <c r="F35" s="22">
        <f t="shared" si="9"/>
        <v>5000</v>
      </c>
      <c r="G35" s="22">
        <f t="shared" si="9"/>
        <v>325150</v>
      </c>
      <c r="H35" s="22">
        <f t="shared" si="9"/>
        <v>24402.45</v>
      </c>
      <c r="I35" s="115">
        <f t="shared" si="2"/>
        <v>7.504982315854221</v>
      </c>
      <c r="J35" s="116">
        <f>H35/E35*100</f>
        <v>10.365903001455965</v>
      </c>
      <c r="K35" s="22">
        <f t="shared" si="9"/>
        <v>0</v>
      </c>
      <c r="L35" s="22">
        <f t="shared" si="9"/>
        <v>0</v>
      </c>
      <c r="M35" s="22">
        <f t="shared" si="9"/>
        <v>24402.45</v>
      </c>
      <c r="N35" s="107">
        <f>G35-H35-K35</f>
        <v>300747.55</v>
      </c>
    </row>
    <row r="36" spans="1:14" ht="25.5" customHeight="1">
      <c r="A36" s="142"/>
      <c r="B36" s="152">
        <v>70005</v>
      </c>
      <c r="C36" s="24"/>
      <c r="D36" s="25" t="s">
        <v>7</v>
      </c>
      <c r="E36" s="26">
        <f>E37+E44+E42+E40</f>
        <v>235410.75</v>
      </c>
      <c r="F36" s="26">
        <f>F37+F44+F42+F40</f>
        <v>5000</v>
      </c>
      <c r="G36" s="26">
        <f>G37+G44+G42+G40</f>
        <v>325150</v>
      </c>
      <c r="H36" s="26">
        <f>H37+H44+H42+H40</f>
        <v>24402.45</v>
      </c>
      <c r="I36" s="115">
        <f t="shared" si="2"/>
        <v>7.504982315854221</v>
      </c>
      <c r="J36" s="116">
        <f>H36/E36*100</f>
        <v>10.365903001455965</v>
      </c>
      <c r="K36" s="26">
        <f>K37+K44+K42+K40</f>
        <v>0</v>
      </c>
      <c r="L36" s="26">
        <f>L37+L44+L42+L40</f>
        <v>0</v>
      </c>
      <c r="M36" s="26">
        <f>M37+M44+M42+M40</f>
        <v>24402.45</v>
      </c>
      <c r="N36" s="105">
        <f>N37+N44+N42+N40</f>
        <v>300747.55</v>
      </c>
    </row>
    <row r="37" spans="1:14" s="11" customFormat="1" ht="19.5" customHeight="1">
      <c r="A37" s="142"/>
      <c r="B37" s="142"/>
      <c r="C37" s="152">
        <v>6050</v>
      </c>
      <c r="D37" s="25" t="s">
        <v>11</v>
      </c>
      <c r="E37" s="26">
        <f>E39+E38</f>
        <v>0</v>
      </c>
      <c r="F37" s="26">
        <f aca="true" t="shared" si="10" ref="F37:N37">F39+F38</f>
        <v>0</v>
      </c>
      <c r="G37" s="26">
        <f t="shared" si="10"/>
        <v>20150</v>
      </c>
      <c r="H37" s="26">
        <f t="shared" si="10"/>
        <v>20150</v>
      </c>
      <c r="I37" s="115">
        <f t="shared" si="2"/>
        <v>100</v>
      </c>
      <c r="J37" s="116"/>
      <c r="K37" s="26">
        <f t="shared" si="10"/>
        <v>0</v>
      </c>
      <c r="L37" s="26">
        <f t="shared" si="10"/>
        <v>0</v>
      </c>
      <c r="M37" s="26">
        <f t="shared" si="10"/>
        <v>20150</v>
      </c>
      <c r="N37" s="105">
        <f t="shared" si="10"/>
        <v>0</v>
      </c>
    </row>
    <row r="38" spans="1:14" ht="30.75" customHeight="1">
      <c r="A38" s="142"/>
      <c r="B38" s="142"/>
      <c r="C38" s="142"/>
      <c r="D38" s="78" t="s">
        <v>60</v>
      </c>
      <c r="E38" s="32"/>
      <c r="F38" s="31"/>
      <c r="G38" s="31">
        <v>6150</v>
      </c>
      <c r="H38" s="31">
        <v>6150</v>
      </c>
      <c r="I38" s="115">
        <f t="shared" si="2"/>
        <v>100</v>
      </c>
      <c r="J38" s="116"/>
      <c r="K38" s="27"/>
      <c r="L38" s="27"/>
      <c r="M38" s="27">
        <f aca="true" t="shared" si="11" ref="M38:M43">H38-L38</f>
        <v>6150</v>
      </c>
      <c r="N38" s="107">
        <f>G38-H38-K38</f>
        <v>0</v>
      </c>
    </row>
    <row r="39" spans="1:14" s="9" customFormat="1" ht="33.75">
      <c r="A39" s="142"/>
      <c r="B39" s="142"/>
      <c r="C39" s="142"/>
      <c r="D39" s="30" t="s">
        <v>100</v>
      </c>
      <c r="E39" s="32"/>
      <c r="F39" s="31"/>
      <c r="G39" s="31">
        <v>14000</v>
      </c>
      <c r="H39" s="31">
        <v>14000</v>
      </c>
      <c r="I39" s="115">
        <f t="shared" si="2"/>
        <v>100</v>
      </c>
      <c r="J39" s="116"/>
      <c r="K39" s="53"/>
      <c r="L39" s="33"/>
      <c r="M39" s="27">
        <f t="shared" si="11"/>
        <v>14000</v>
      </c>
      <c r="N39" s="107">
        <f>G39-H39-K39</f>
        <v>0</v>
      </c>
    </row>
    <row r="40" spans="1:14" s="9" customFormat="1" ht="23.25" customHeight="1">
      <c r="A40" s="142"/>
      <c r="B40" s="142"/>
      <c r="C40" s="94">
        <v>6057</v>
      </c>
      <c r="D40" s="30" t="s">
        <v>11</v>
      </c>
      <c r="E40" s="32">
        <f>E41</f>
        <v>132977</v>
      </c>
      <c r="F40" s="32">
        <f aca="true" t="shared" si="12" ref="F40:N40">F41</f>
        <v>0</v>
      </c>
      <c r="G40" s="32">
        <f t="shared" si="12"/>
        <v>0</v>
      </c>
      <c r="H40" s="32">
        <f t="shared" si="12"/>
        <v>0</v>
      </c>
      <c r="I40" s="115"/>
      <c r="J40" s="116"/>
      <c r="K40" s="32">
        <f t="shared" si="12"/>
        <v>0</v>
      </c>
      <c r="L40" s="32">
        <f t="shared" si="12"/>
        <v>0</v>
      </c>
      <c r="M40" s="27">
        <f t="shared" si="11"/>
        <v>0</v>
      </c>
      <c r="N40" s="109">
        <f t="shared" si="12"/>
        <v>0</v>
      </c>
    </row>
    <row r="41" spans="1:14" s="9" customFormat="1" ht="23.25" customHeight="1">
      <c r="A41" s="142"/>
      <c r="B41" s="142"/>
      <c r="C41" s="94"/>
      <c r="D41" s="30" t="s">
        <v>68</v>
      </c>
      <c r="E41" s="32">
        <v>132977</v>
      </c>
      <c r="F41" s="31"/>
      <c r="G41" s="31"/>
      <c r="H41" s="31"/>
      <c r="I41" s="115"/>
      <c r="J41" s="116"/>
      <c r="K41" s="53"/>
      <c r="L41" s="33"/>
      <c r="M41" s="27">
        <f t="shared" si="11"/>
        <v>0</v>
      </c>
      <c r="N41" s="107"/>
    </row>
    <row r="42" spans="1:14" s="9" customFormat="1" ht="22.5">
      <c r="A42" s="142"/>
      <c r="B42" s="142"/>
      <c r="C42" s="182">
        <v>6059</v>
      </c>
      <c r="D42" s="30" t="s">
        <v>11</v>
      </c>
      <c r="E42" s="32">
        <f>E43</f>
        <v>91559.4</v>
      </c>
      <c r="F42" s="32">
        <f>F43</f>
        <v>0</v>
      </c>
      <c r="G42" s="32">
        <f>G43</f>
        <v>0</v>
      </c>
      <c r="H42" s="32">
        <f>H43</f>
        <v>0</v>
      </c>
      <c r="I42" s="116"/>
      <c r="J42" s="116"/>
      <c r="K42" s="32">
        <f>K43</f>
        <v>0</v>
      </c>
      <c r="L42" s="32">
        <f>L43</f>
        <v>0</v>
      </c>
      <c r="M42" s="27">
        <f t="shared" si="11"/>
        <v>0</v>
      </c>
      <c r="N42" s="107">
        <f>G42-H42-K42</f>
        <v>0</v>
      </c>
    </row>
    <row r="43" spans="1:14" s="9" customFormat="1" ht="22.5">
      <c r="A43" s="142"/>
      <c r="B43" s="142"/>
      <c r="C43" s="183"/>
      <c r="D43" s="30" t="s">
        <v>68</v>
      </c>
      <c r="E43" s="32">
        <v>91559.4</v>
      </c>
      <c r="F43" s="31"/>
      <c r="G43" s="31"/>
      <c r="H43" s="31"/>
      <c r="I43" s="115"/>
      <c r="J43" s="116"/>
      <c r="K43" s="53"/>
      <c r="L43" s="33"/>
      <c r="M43" s="27">
        <f t="shared" si="11"/>
        <v>0</v>
      </c>
      <c r="N43" s="107">
        <f>G43-H43-K43</f>
        <v>0</v>
      </c>
    </row>
    <row r="44" spans="1:14" s="11" customFormat="1" ht="33.75" customHeight="1">
      <c r="A44" s="142"/>
      <c r="B44" s="142"/>
      <c r="C44" s="152">
        <v>6060</v>
      </c>
      <c r="D44" s="25" t="s">
        <v>13</v>
      </c>
      <c r="E44" s="26">
        <f>E46+E45</f>
        <v>10874.35</v>
      </c>
      <c r="F44" s="26">
        <f aca="true" t="shared" si="13" ref="F44:N44">F46+F45</f>
        <v>5000</v>
      </c>
      <c r="G44" s="26">
        <f t="shared" si="13"/>
        <v>305000</v>
      </c>
      <c r="H44" s="26">
        <f t="shared" si="13"/>
        <v>4252.45</v>
      </c>
      <c r="I44" s="26">
        <f t="shared" si="13"/>
        <v>85.04899999999999</v>
      </c>
      <c r="J44" s="26">
        <f t="shared" si="13"/>
        <v>0</v>
      </c>
      <c r="K44" s="26">
        <f t="shared" si="13"/>
        <v>0</v>
      </c>
      <c r="L44" s="26">
        <f t="shared" si="13"/>
        <v>0</v>
      </c>
      <c r="M44" s="26">
        <f t="shared" si="13"/>
        <v>4252.45</v>
      </c>
      <c r="N44" s="26">
        <f t="shared" si="13"/>
        <v>300747.55</v>
      </c>
    </row>
    <row r="45" spans="1:14" s="11" customFormat="1" ht="18" customHeight="1">
      <c r="A45" s="142"/>
      <c r="B45" s="142"/>
      <c r="C45" s="173"/>
      <c r="D45" s="30" t="s">
        <v>101</v>
      </c>
      <c r="E45" s="31"/>
      <c r="F45" s="31"/>
      <c r="G45" s="31">
        <v>300000</v>
      </c>
      <c r="H45" s="31"/>
      <c r="I45" s="115"/>
      <c r="J45" s="115"/>
      <c r="K45" s="31"/>
      <c r="L45" s="31"/>
      <c r="M45" s="31"/>
      <c r="N45" s="106">
        <f>G45-H45-K45</f>
        <v>300000</v>
      </c>
    </row>
    <row r="46" spans="1:14" ht="11.25" customHeight="1">
      <c r="A46" s="142"/>
      <c r="B46" s="142"/>
      <c r="C46" s="184"/>
      <c r="D46" s="30" t="s">
        <v>40</v>
      </c>
      <c r="E46" s="31">
        <v>10874.35</v>
      </c>
      <c r="F46" s="31">
        <v>5000</v>
      </c>
      <c r="G46" s="31">
        <v>5000</v>
      </c>
      <c r="H46" s="31">
        <v>4252.45</v>
      </c>
      <c r="I46" s="115">
        <f t="shared" si="2"/>
        <v>85.04899999999999</v>
      </c>
      <c r="J46" s="116"/>
      <c r="K46" s="27"/>
      <c r="L46" s="28"/>
      <c r="M46" s="27">
        <f>H46-L46</f>
        <v>4252.45</v>
      </c>
      <c r="N46" s="107">
        <f>G46-H46-K46</f>
        <v>747.5500000000002</v>
      </c>
    </row>
    <row r="47" spans="1:14" s="11" customFormat="1" ht="11.25" customHeight="1">
      <c r="A47" s="182">
        <v>710</v>
      </c>
      <c r="B47" s="61"/>
      <c r="C47" s="61"/>
      <c r="D47" s="25" t="s">
        <v>103</v>
      </c>
      <c r="E47" s="26">
        <f aca="true" t="shared" si="14" ref="E47:H49">E48</f>
        <v>0</v>
      </c>
      <c r="F47" s="26">
        <f t="shared" si="14"/>
        <v>0</v>
      </c>
      <c r="G47" s="26">
        <f t="shared" si="14"/>
        <v>9000</v>
      </c>
      <c r="H47" s="26">
        <f t="shared" si="14"/>
        <v>4920</v>
      </c>
      <c r="I47" s="115">
        <f t="shared" si="2"/>
        <v>54.666666666666664</v>
      </c>
      <c r="J47" s="116"/>
      <c r="K47" s="29">
        <f>K48</f>
        <v>0</v>
      </c>
      <c r="L47" s="29">
        <f>L48</f>
        <v>0</v>
      </c>
      <c r="M47" s="29">
        <f>M48</f>
        <v>4920</v>
      </c>
      <c r="N47" s="29">
        <f>N48</f>
        <v>4080</v>
      </c>
    </row>
    <row r="48" spans="1:14" s="11" customFormat="1" ht="21">
      <c r="A48" s="139"/>
      <c r="B48" s="182">
        <v>71004</v>
      </c>
      <c r="C48" s="61"/>
      <c r="D48" s="25" t="s">
        <v>102</v>
      </c>
      <c r="E48" s="26">
        <f t="shared" si="14"/>
        <v>0</v>
      </c>
      <c r="F48" s="26">
        <f t="shared" si="14"/>
        <v>0</v>
      </c>
      <c r="G48" s="26">
        <f t="shared" si="14"/>
        <v>9000</v>
      </c>
      <c r="H48" s="26">
        <f t="shared" si="14"/>
        <v>4920</v>
      </c>
      <c r="I48" s="115">
        <f t="shared" si="2"/>
        <v>54.666666666666664</v>
      </c>
      <c r="J48" s="116"/>
      <c r="K48" s="29">
        <f>K50</f>
        <v>0</v>
      </c>
      <c r="L48" s="29">
        <f>L50</f>
        <v>0</v>
      </c>
      <c r="M48" s="29">
        <f>M50</f>
        <v>4920</v>
      </c>
      <c r="N48" s="29">
        <f>N50</f>
        <v>4080</v>
      </c>
    </row>
    <row r="49" spans="1:14" s="11" customFormat="1" ht="22.5">
      <c r="A49" s="139"/>
      <c r="B49" s="139"/>
      <c r="C49" s="61">
        <v>6050</v>
      </c>
      <c r="D49" s="30" t="s">
        <v>11</v>
      </c>
      <c r="E49" s="26">
        <f t="shared" si="14"/>
        <v>0</v>
      </c>
      <c r="F49" s="26">
        <f t="shared" si="14"/>
        <v>0</v>
      </c>
      <c r="G49" s="26">
        <f t="shared" si="14"/>
        <v>9000</v>
      </c>
      <c r="H49" s="26">
        <f t="shared" si="14"/>
        <v>4920</v>
      </c>
      <c r="I49" s="115">
        <f t="shared" si="2"/>
        <v>54.666666666666664</v>
      </c>
      <c r="J49" s="116"/>
      <c r="K49" s="29">
        <f>K50</f>
        <v>0</v>
      </c>
      <c r="L49" s="29">
        <f>L50</f>
        <v>0</v>
      </c>
      <c r="M49" s="29">
        <f>M50</f>
        <v>4920</v>
      </c>
      <c r="N49" s="29">
        <f>N50</f>
        <v>4080</v>
      </c>
    </row>
    <row r="50" spans="1:14" ht="22.5">
      <c r="A50" s="140"/>
      <c r="B50" s="140"/>
      <c r="C50" s="120"/>
      <c r="D50" s="121" t="s">
        <v>104</v>
      </c>
      <c r="E50" s="31"/>
      <c r="F50" s="31"/>
      <c r="G50" s="31">
        <v>9000</v>
      </c>
      <c r="H50" s="31">
        <v>4920</v>
      </c>
      <c r="I50" s="115">
        <f t="shared" si="2"/>
        <v>54.666666666666664</v>
      </c>
      <c r="J50" s="116"/>
      <c r="K50" s="27"/>
      <c r="L50" s="28"/>
      <c r="M50" s="27">
        <f>H50-L50</f>
        <v>4920</v>
      </c>
      <c r="N50" s="107">
        <f>G50-H50-K50</f>
        <v>4080</v>
      </c>
    </row>
    <row r="51" spans="1:14" s="12" customFormat="1" ht="11.25" customHeight="1">
      <c r="A51" s="141">
        <v>750</v>
      </c>
      <c r="B51" s="36"/>
      <c r="C51" s="36"/>
      <c r="D51" s="37" t="s">
        <v>15</v>
      </c>
      <c r="E51" s="22">
        <f>E52</f>
        <v>21356</v>
      </c>
      <c r="F51" s="22">
        <f aca="true" t="shared" si="15" ref="F51:L51">F52</f>
        <v>840705</v>
      </c>
      <c r="G51" s="22">
        <f t="shared" si="15"/>
        <v>819747.34</v>
      </c>
      <c r="H51" s="22">
        <f t="shared" si="15"/>
        <v>816747.34</v>
      </c>
      <c r="I51" s="115">
        <f t="shared" si="2"/>
        <v>99.63403357917575</v>
      </c>
      <c r="J51" s="116">
        <f>H51/E51*100</f>
        <v>3824.4396890803523</v>
      </c>
      <c r="K51" s="22">
        <f t="shared" si="15"/>
        <v>0</v>
      </c>
      <c r="L51" s="22">
        <f t="shared" si="15"/>
        <v>683715.49</v>
      </c>
      <c r="M51" s="29">
        <f>H51-L51</f>
        <v>133031.84999999998</v>
      </c>
      <c r="N51" s="107">
        <f>G51-H51-K51</f>
        <v>3000</v>
      </c>
    </row>
    <row r="52" spans="1:14" ht="12.75">
      <c r="A52" s="142"/>
      <c r="B52" s="152">
        <v>75023</v>
      </c>
      <c r="C52" s="41"/>
      <c r="D52" s="25" t="s">
        <v>16</v>
      </c>
      <c r="E52" s="26">
        <f>E53</f>
        <v>21356</v>
      </c>
      <c r="F52" s="26">
        <f>F53+F56+F58</f>
        <v>840705</v>
      </c>
      <c r="G52" s="26">
        <f aca="true" t="shared" si="16" ref="G52:L52">G53+G56+G58</f>
        <v>819747.34</v>
      </c>
      <c r="H52" s="26">
        <f t="shared" si="16"/>
        <v>816747.34</v>
      </c>
      <c r="I52" s="115">
        <f t="shared" si="2"/>
        <v>99.63403357917575</v>
      </c>
      <c r="J52" s="116">
        <f>H52/E52*100</f>
        <v>3824.4396890803523</v>
      </c>
      <c r="K52" s="26">
        <f t="shared" si="16"/>
        <v>0</v>
      </c>
      <c r="L52" s="26">
        <f t="shared" si="16"/>
        <v>683715.49</v>
      </c>
      <c r="M52" s="26">
        <f>M53+M56+M58</f>
        <v>133031.84999999998</v>
      </c>
      <c r="N52" s="107">
        <f>G52-H52-K52</f>
        <v>3000</v>
      </c>
    </row>
    <row r="53" spans="1:14" s="11" customFormat="1" ht="24" customHeight="1">
      <c r="A53" s="142"/>
      <c r="B53" s="142"/>
      <c r="C53" s="152">
        <v>6060</v>
      </c>
      <c r="D53" s="25" t="s">
        <v>17</v>
      </c>
      <c r="E53" s="26">
        <f>E55+E54</f>
        <v>21356</v>
      </c>
      <c r="F53" s="26">
        <f aca="true" t="shared" si="17" ref="F53:N53">F55+F54</f>
        <v>0</v>
      </c>
      <c r="G53" s="26">
        <f t="shared" si="17"/>
        <v>8000</v>
      </c>
      <c r="H53" s="26">
        <f t="shared" si="17"/>
        <v>5000</v>
      </c>
      <c r="I53" s="115">
        <f t="shared" si="2"/>
        <v>62.5</v>
      </c>
      <c r="J53" s="116">
        <f>H53/E53*100</f>
        <v>23.41262408690766</v>
      </c>
      <c r="K53" s="26">
        <f t="shared" si="17"/>
        <v>0</v>
      </c>
      <c r="L53" s="26">
        <f t="shared" si="17"/>
        <v>0</v>
      </c>
      <c r="M53" s="26">
        <f t="shared" si="17"/>
        <v>5000</v>
      </c>
      <c r="N53" s="26">
        <f t="shared" si="17"/>
        <v>3000</v>
      </c>
    </row>
    <row r="54" spans="1:14" s="11" customFormat="1" ht="24" customHeight="1">
      <c r="A54" s="142"/>
      <c r="B54" s="142"/>
      <c r="C54" s="173"/>
      <c r="D54" s="30" t="s">
        <v>105</v>
      </c>
      <c r="E54" s="31"/>
      <c r="F54" s="31"/>
      <c r="G54" s="31">
        <v>8000</v>
      </c>
      <c r="H54" s="31">
        <v>5000</v>
      </c>
      <c r="I54" s="115">
        <f t="shared" si="2"/>
        <v>62.5</v>
      </c>
      <c r="J54" s="116"/>
      <c r="K54" s="27"/>
      <c r="L54" s="28"/>
      <c r="M54" s="27">
        <f>H54-L54</f>
        <v>5000</v>
      </c>
      <c r="N54" s="106">
        <f>G54-H54-K54</f>
        <v>3000</v>
      </c>
    </row>
    <row r="55" spans="1:14" ht="12.75">
      <c r="A55" s="142"/>
      <c r="B55" s="142"/>
      <c r="C55" s="144"/>
      <c r="D55" s="30" t="s">
        <v>18</v>
      </c>
      <c r="E55" s="31">
        <v>21356</v>
      </c>
      <c r="F55" s="31"/>
      <c r="G55" s="31"/>
      <c r="H55" s="31"/>
      <c r="I55" s="115"/>
      <c r="J55" s="116">
        <f>H55/E55*100</f>
        <v>0</v>
      </c>
      <c r="K55" s="27"/>
      <c r="L55" s="28"/>
      <c r="M55" s="27">
        <f>H55-L55</f>
        <v>0</v>
      </c>
      <c r="N55" s="107">
        <f>G55-H55-K55</f>
        <v>0</v>
      </c>
    </row>
    <row r="56" spans="1:14" ht="31.5">
      <c r="A56" s="139"/>
      <c r="B56" s="139"/>
      <c r="C56" s="143">
        <v>6067</v>
      </c>
      <c r="D56" s="25" t="s">
        <v>17</v>
      </c>
      <c r="E56" s="31">
        <f>E57</f>
        <v>0</v>
      </c>
      <c r="F56" s="31">
        <f aca="true" t="shared" si="18" ref="F56:M56">F57</f>
        <v>714599.25</v>
      </c>
      <c r="G56" s="31">
        <f t="shared" si="18"/>
        <v>689976.73</v>
      </c>
      <c r="H56" s="31">
        <f t="shared" si="18"/>
        <v>689976.73</v>
      </c>
      <c r="I56" s="115">
        <f t="shared" si="2"/>
        <v>100</v>
      </c>
      <c r="J56" s="116"/>
      <c r="K56" s="31">
        <f t="shared" si="18"/>
        <v>0</v>
      </c>
      <c r="L56" s="31">
        <f t="shared" si="18"/>
        <v>683715.49</v>
      </c>
      <c r="M56" s="31">
        <f t="shared" si="18"/>
        <v>6261.239999999991</v>
      </c>
      <c r="N56" s="107"/>
    </row>
    <row r="57" spans="1:14" ht="22.5">
      <c r="A57" s="139"/>
      <c r="B57" s="139"/>
      <c r="C57" s="144"/>
      <c r="D57" s="117" t="s">
        <v>90</v>
      </c>
      <c r="E57" s="31"/>
      <c r="F57" s="31">
        <v>714599.25</v>
      </c>
      <c r="G57" s="31">
        <v>689976.73</v>
      </c>
      <c r="H57" s="31">
        <v>689976.73</v>
      </c>
      <c r="I57" s="115">
        <f t="shared" si="2"/>
        <v>100</v>
      </c>
      <c r="J57" s="116"/>
      <c r="K57" s="27"/>
      <c r="L57" s="28">
        <v>683715.49</v>
      </c>
      <c r="M57" s="27">
        <f>H57-L57</f>
        <v>6261.239999999991</v>
      </c>
      <c r="N57" s="107">
        <f>G57-H57-K57</f>
        <v>0</v>
      </c>
    </row>
    <row r="58" spans="1:14" ht="31.5">
      <c r="A58" s="139"/>
      <c r="B58" s="139"/>
      <c r="C58" s="143">
        <v>6069</v>
      </c>
      <c r="D58" s="25" t="s">
        <v>17</v>
      </c>
      <c r="E58" s="31">
        <f>E59</f>
        <v>0</v>
      </c>
      <c r="F58" s="31">
        <f aca="true" t="shared" si="19" ref="F58:M58">F59</f>
        <v>126105.75</v>
      </c>
      <c r="G58" s="31">
        <f t="shared" si="19"/>
        <v>121770.61</v>
      </c>
      <c r="H58" s="31">
        <f t="shared" si="19"/>
        <v>121770.61</v>
      </c>
      <c r="I58" s="115">
        <f t="shared" si="2"/>
        <v>100</v>
      </c>
      <c r="J58" s="116"/>
      <c r="K58" s="31">
        <f t="shared" si="19"/>
        <v>0</v>
      </c>
      <c r="L58" s="31">
        <f t="shared" si="19"/>
        <v>0</v>
      </c>
      <c r="M58" s="31">
        <f t="shared" si="19"/>
        <v>121770.61</v>
      </c>
      <c r="N58" s="107"/>
    </row>
    <row r="59" spans="1:14" ht="22.5">
      <c r="A59" s="140"/>
      <c r="B59" s="140"/>
      <c r="C59" s="144"/>
      <c r="D59" s="117" t="s">
        <v>90</v>
      </c>
      <c r="E59" s="31"/>
      <c r="F59" s="31">
        <v>126105.75</v>
      </c>
      <c r="G59" s="31">
        <v>121770.61</v>
      </c>
      <c r="H59" s="31">
        <v>121770.61</v>
      </c>
      <c r="I59" s="115">
        <f t="shared" si="2"/>
        <v>100</v>
      </c>
      <c r="J59" s="116"/>
      <c r="K59" s="27"/>
      <c r="L59" s="28"/>
      <c r="M59" s="27">
        <f>H59-L59</f>
        <v>121770.61</v>
      </c>
      <c r="N59" s="107">
        <f>G59-H59-K59</f>
        <v>0</v>
      </c>
    </row>
    <row r="60" spans="1:14" s="12" customFormat="1" ht="26.25" customHeight="1">
      <c r="A60" s="141">
        <v>754</v>
      </c>
      <c r="B60" s="36"/>
      <c r="C60" s="36"/>
      <c r="D60" s="37" t="s">
        <v>19</v>
      </c>
      <c r="E60" s="22">
        <f>E61+E64</f>
        <v>748502.92</v>
      </c>
      <c r="F60" s="22">
        <f>F61+F64</f>
        <v>0</v>
      </c>
      <c r="G60" s="22">
        <f>G61+G64</f>
        <v>20000</v>
      </c>
      <c r="H60" s="22">
        <f>H61+H64</f>
        <v>0</v>
      </c>
      <c r="I60" s="116">
        <f t="shared" si="2"/>
        <v>0</v>
      </c>
      <c r="J60" s="116">
        <f>H60/E60*100</f>
        <v>0</v>
      </c>
      <c r="K60" s="22">
        <f>K61+K64</f>
        <v>0</v>
      </c>
      <c r="L60" s="22">
        <f>L61+L64</f>
        <v>0</v>
      </c>
      <c r="M60" s="29">
        <f>H60-L60</f>
        <v>0</v>
      </c>
      <c r="N60" s="107">
        <f>G60-H60-K60</f>
        <v>20000</v>
      </c>
    </row>
    <row r="61" spans="1:14" ht="12.75">
      <c r="A61" s="142"/>
      <c r="B61" s="152">
        <v>75412</v>
      </c>
      <c r="C61" s="41"/>
      <c r="D61" s="25" t="s">
        <v>8</v>
      </c>
      <c r="E61" s="26">
        <f>E62</f>
        <v>0</v>
      </c>
      <c r="F61" s="26">
        <f>F62</f>
        <v>0</v>
      </c>
      <c r="G61" s="26">
        <f>G62</f>
        <v>20000</v>
      </c>
      <c r="H61" s="26">
        <f>H62</f>
        <v>0</v>
      </c>
      <c r="I61" s="116">
        <f t="shared" si="2"/>
        <v>0</v>
      </c>
      <c r="J61" s="116"/>
      <c r="K61" s="55">
        <f>K62</f>
        <v>0</v>
      </c>
      <c r="L61" s="55">
        <f>L62</f>
        <v>0</v>
      </c>
      <c r="M61" s="55">
        <f>M62</f>
        <v>0</v>
      </c>
      <c r="N61" s="107">
        <f>G61-H61-K61</f>
        <v>20000</v>
      </c>
    </row>
    <row r="62" spans="1:14" s="11" customFormat="1" ht="24" customHeight="1">
      <c r="A62" s="142"/>
      <c r="B62" s="142"/>
      <c r="C62" s="152">
        <v>6050</v>
      </c>
      <c r="D62" s="25" t="s">
        <v>23</v>
      </c>
      <c r="E62" s="26">
        <f>E63</f>
        <v>0</v>
      </c>
      <c r="F62" s="26">
        <f aca="true" t="shared" si="20" ref="F62:N62">F63</f>
        <v>0</v>
      </c>
      <c r="G62" s="26">
        <f t="shared" si="20"/>
        <v>20000</v>
      </c>
      <c r="H62" s="26">
        <f t="shared" si="20"/>
        <v>0</v>
      </c>
      <c r="I62" s="116">
        <f t="shared" si="2"/>
        <v>0</v>
      </c>
      <c r="J62" s="116"/>
      <c r="K62" s="26">
        <f t="shared" si="20"/>
        <v>0</v>
      </c>
      <c r="L62" s="26">
        <f t="shared" si="20"/>
        <v>0</v>
      </c>
      <c r="M62" s="26">
        <f t="shared" si="20"/>
        <v>0</v>
      </c>
      <c r="N62" s="105">
        <f t="shared" si="20"/>
        <v>20000</v>
      </c>
    </row>
    <row r="63" spans="1:14" ht="22.5">
      <c r="A63" s="142"/>
      <c r="B63" s="142"/>
      <c r="C63" s="173"/>
      <c r="D63" s="117" t="s">
        <v>106</v>
      </c>
      <c r="E63" s="31"/>
      <c r="F63" s="31"/>
      <c r="G63" s="31">
        <v>20000</v>
      </c>
      <c r="H63" s="31"/>
      <c r="I63" s="115">
        <f t="shared" si="2"/>
        <v>0</v>
      </c>
      <c r="J63" s="116"/>
      <c r="K63" s="27"/>
      <c r="L63" s="28"/>
      <c r="M63" s="27">
        <f aca="true" t="shared" si="21" ref="M63:M68">H63-L63</f>
        <v>0</v>
      </c>
      <c r="N63" s="107">
        <f aca="true" t="shared" si="22" ref="N63:N68">G63-H63-K63</f>
        <v>20000</v>
      </c>
    </row>
    <row r="64" spans="1:14" ht="18" customHeight="1">
      <c r="A64" s="142"/>
      <c r="B64" s="152">
        <v>75495</v>
      </c>
      <c r="C64" s="41"/>
      <c r="D64" s="25" t="s">
        <v>14</v>
      </c>
      <c r="E64" s="26">
        <f>E65+E67</f>
        <v>748502.92</v>
      </c>
      <c r="F64" s="26">
        <f aca="true" t="shared" si="23" ref="F64:L64">F65+F67</f>
        <v>0</v>
      </c>
      <c r="G64" s="26">
        <f t="shared" si="23"/>
        <v>0</v>
      </c>
      <c r="H64" s="26">
        <f t="shared" si="23"/>
        <v>0</v>
      </c>
      <c r="I64" s="116"/>
      <c r="J64" s="116">
        <f aca="true" t="shared" si="24" ref="J64:J71">H64/E64*100</f>
        <v>0</v>
      </c>
      <c r="K64" s="26">
        <f t="shared" si="23"/>
        <v>0</v>
      </c>
      <c r="L64" s="26">
        <f t="shared" si="23"/>
        <v>0</v>
      </c>
      <c r="M64" s="29">
        <f t="shared" si="21"/>
        <v>0</v>
      </c>
      <c r="N64" s="107">
        <f t="shared" si="22"/>
        <v>0</v>
      </c>
    </row>
    <row r="65" spans="1:14" s="11" customFormat="1" ht="23.25" customHeight="1">
      <c r="A65" s="142"/>
      <c r="B65" s="142"/>
      <c r="C65" s="152">
        <v>6057</v>
      </c>
      <c r="D65" s="25" t="s">
        <v>6</v>
      </c>
      <c r="E65" s="26">
        <f>E66</f>
        <v>626048.65</v>
      </c>
      <c r="F65" s="26">
        <f>F66</f>
        <v>0</v>
      </c>
      <c r="G65" s="26">
        <f>G66</f>
        <v>0</v>
      </c>
      <c r="H65" s="26">
        <f>H66</f>
        <v>0</v>
      </c>
      <c r="I65" s="116"/>
      <c r="J65" s="116">
        <f t="shared" si="24"/>
        <v>0</v>
      </c>
      <c r="K65" s="29">
        <f>K66</f>
        <v>0</v>
      </c>
      <c r="L65" s="29">
        <f>L66</f>
        <v>0</v>
      </c>
      <c r="M65" s="29">
        <f t="shared" si="21"/>
        <v>0</v>
      </c>
      <c r="N65" s="107">
        <f t="shared" si="22"/>
        <v>0</v>
      </c>
    </row>
    <row r="66" spans="1:14" ht="33.75">
      <c r="A66" s="142"/>
      <c r="B66" s="142"/>
      <c r="C66" s="181"/>
      <c r="D66" s="68" t="s">
        <v>53</v>
      </c>
      <c r="E66" s="31">
        <v>626048.65</v>
      </c>
      <c r="F66" s="31"/>
      <c r="G66" s="31"/>
      <c r="H66" s="31"/>
      <c r="I66" s="115"/>
      <c r="J66" s="116">
        <f t="shared" si="24"/>
        <v>0</v>
      </c>
      <c r="K66" s="27"/>
      <c r="L66" s="27"/>
      <c r="M66" s="27">
        <f t="shared" si="21"/>
        <v>0</v>
      </c>
      <c r="N66" s="107">
        <f t="shared" si="22"/>
        <v>0</v>
      </c>
    </row>
    <row r="67" spans="1:14" ht="26.25" customHeight="1">
      <c r="A67" s="139"/>
      <c r="B67" s="139"/>
      <c r="C67" s="152">
        <v>6059</v>
      </c>
      <c r="D67" s="25" t="s">
        <v>6</v>
      </c>
      <c r="E67" s="26">
        <f>E68</f>
        <v>122454.27</v>
      </c>
      <c r="F67" s="26">
        <f aca="true" t="shared" si="25" ref="F67:L67">F68</f>
        <v>0</v>
      </c>
      <c r="G67" s="26">
        <f t="shared" si="25"/>
        <v>0</v>
      </c>
      <c r="H67" s="26">
        <f t="shared" si="25"/>
        <v>0</v>
      </c>
      <c r="I67" s="116"/>
      <c r="J67" s="116">
        <f t="shared" si="24"/>
        <v>0</v>
      </c>
      <c r="K67" s="31">
        <f t="shared" si="25"/>
        <v>0</v>
      </c>
      <c r="L67" s="31">
        <f t="shared" si="25"/>
        <v>0</v>
      </c>
      <c r="M67" s="29">
        <f t="shared" si="21"/>
        <v>0</v>
      </c>
      <c r="N67" s="107">
        <f t="shared" si="22"/>
        <v>0</v>
      </c>
    </row>
    <row r="68" spans="1:14" ht="33.75">
      <c r="A68" s="140"/>
      <c r="B68" s="140"/>
      <c r="C68" s="181"/>
      <c r="D68" s="68" t="s">
        <v>53</v>
      </c>
      <c r="E68" s="31">
        <v>122454.27</v>
      </c>
      <c r="F68" s="31"/>
      <c r="G68" s="31"/>
      <c r="H68" s="31"/>
      <c r="I68" s="115"/>
      <c r="J68" s="116">
        <f t="shared" si="24"/>
        <v>0</v>
      </c>
      <c r="K68" s="27"/>
      <c r="L68" s="27"/>
      <c r="M68" s="27">
        <f t="shared" si="21"/>
        <v>0</v>
      </c>
      <c r="N68" s="107">
        <f t="shared" si="22"/>
        <v>0</v>
      </c>
    </row>
    <row r="69" spans="1:16" ht="15.75" customHeight="1">
      <c r="A69" s="152">
        <v>801</v>
      </c>
      <c r="B69" s="41"/>
      <c r="C69" s="41"/>
      <c r="D69" s="25" t="s">
        <v>21</v>
      </c>
      <c r="E69" s="26">
        <f>E70+E89+E99+E86+E94</f>
        <v>336253.76</v>
      </c>
      <c r="F69" s="26">
        <f aca="true" t="shared" si="26" ref="F69:N69">F70+F89+F99+F86+F94</f>
        <v>150650</v>
      </c>
      <c r="G69" s="26">
        <f t="shared" si="26"/>
        <v>199833.49</v>
      </c>
      <c r="H69" s="26">
        <f t="shared" si="26"/>
        <v>182249.99</v>
      </c>
      <c r="I69" s="115">
        <f t="shared" si="2"/>
        <v>91.20092432955057</v>
      </c>
      <c r="J69" s="116">
        <f t="shared" si="24"/>
        <v>54.20013444608024</v>
      </c>
      <c r="K69" s="26">
        <f t="shared" si="26"/>
        <v>0</v>
      </c>
      <c r="L69" s="26">
        <f t="shared" si="26"/>
        <v>45833.490000000005</v>
      </c>
      <c r="M69" s="26">
        <f t="shared" si="26"/>
        <v>136416.5</v>
      </c>
      <c r="N69" s="26">
        <f t="shared" si="26"/>
        <v>17583.5</v>
      </c>
      <c r="O69" s="11"/>
      <c r="P69" s="11"/>
    </row>
    <row r="70" spans="1:14" ht="14.25" customHeight="1">
      <c r="A70" s="142"/>
      <c r="B70" s="152">
        <v>80101</v>
      </c>
      <c r="C70" s="24"/>
      <c r="D70" s="25" t="s">
        <v>22</v>
      </c>
      <c r="E70" s="26">
        <f>E75+E78+E71+E82+E84+E80</f>
        <v>221071.64</v>
      </c>
      <c r="F70" s="26">
        <f aca="true" t="shared" si="27" ref="F70:L70">F75+F78+F71+F82+F84+F80</f>
        <v>45800</v>
      </c>
      <c r="G70" s="26">
        <f t="shared" si="27"/>
        <v>199833.49</v>
      </c>
      <c r="H70" s="26">
        <f t="shared" si="27"/>
        <v>182249.99</v>
      </c>
      <c r="I70" s="115">
        <f t="shared" si="2"/>
        <v>91.20092432955057</v>
      </c>
      <c r="J70" s="116">
        <f t="shared" si="24"/>
        <v>82.43933504994126</v>
      </c>
      <c r="K70" s="26">
        <f t="shared" si="27"/>
        <v>0</v>
      </c>
      <c r="L70" s="26">
        <f t="shared" si="27"/>
        <v>45833.490000000005</v>
      </c>
      <c r="M70" s="26">
        <f>M75+M78+M71+M82+M84+M80</f>
        <v>136416.5</v>
      </c>
      <c r="N70" s="26">
        <f>N75+N78+N71+N82+N84+N80</f>
        <v>17583.5</v>
      </c>
    </row>
    <row r="71" spans="1:14" ht="14.25" customHeight="1">
      <c r="A71" s="142"/>
      <c r="B71" s="173"/>
      <c r="C71" s="160">
        <v>6050</v>
      </c>
      <c r="D71" s="68" t="s">
        <v>6</v>
      </c>
      <c r="E71" s="60">
        <f>E72+E74+E73</f>
        <v>215103.25</v>
      </c>
      <c r="F71" s="60">
        <f aca="true" t="shared" si="28" ref="F71:M71">F72+F74+F73</f>
        <v>0</v>
      </c>
      <c r="G71" s="60">
        <f t="shared" si="28"/>
        <v>123000</v>
      </c>
      <c r="H71" s="60">
        <f t="shared" si="28"/>
        <v>111522.22</v>
      </c>
      <c r="I71" s="115">
        <f t="shared" si="2"/>
        <v>90.66847154471544</v>
      </c>
      <c r="J71" s="116">
        <f t="shared" si="24"/>
        <v>51.84590190989676</v>
      </c>
      <c r="K71" s="60">
        <f t="shared" si="28"/>
        <v>0</v>
      </c>
      <c r="L71" s="60">
        <f t="shared" si="28"/>
        <v>0</v>
      </c>
      <c r="M71" s="60">
        <f t="shared" si="28"/>
        <v>111522.22</v>
      </c>
      <c r="N71" s="110">
        <f>N72+N74+N73</f>
        <v>11477.779999999999</v>
      </c>
    </row>
    <row r="72" spans="1:14" s="64" customFormat="1" ht="14.25" customHeight="1">
      <c r="A72" s="142"/>
      <c r="B72" s="173"/>
      <c r="C72" s="161"/>
      <c r="D72" s="30" t="s">
        <v>83</v>
      </c>
      <c r="E72" s="43">
        <v>146603.25</v>
      </c>
      <c r="F72" s="43"/>
      <c r="G72" s="43">
        <v>120000</v>
      </c>
      <c r="H72" s="43">
        <v>111522.22</v>
      </c>
      <c r="I72" s="115">
        <f t="shared" si="2"/>
        <v>92.93518333333334</v>
      </c>
      <c r="J72" s="116"/>
      <c r="K72" s="43"/>
      <c r="L72" s="43"/>
      <c r="M72" s="27">
        <f aca="true" t="shared" si="29" ref="M72:M91">H72-L72</f>
        <v>111522.22</v>
      </c>
      <c r="N72" s="106">
        <f>G72-H72-K72</f>
        <v>8477.779999999999</v>
      </c>
    </row>
    <row r="73" spans="1:14" s="64" customFormat="1" ht="14.25" customHeight="1">
      <c r="A73" s="142"/>
      <c r="B73" s="173"/>
      <c r="C73" s="161"/>
      <c r="D73" s="121" t="s">
        <v>111</v>
      </c>
      <c r="E73" s="43"/>
      <c r="F73" s="43"/>
      <c r="G73" s="43">
        <v>3000</v>
      </c>
      <c r="H73" s="43"/>
      <c r="I73" s="115"/>
      <c r="J73" s="116"/>
      <c r="K73" s="43"/>
      <c r="L73" s="43"/>
      <c r="M73" s="27"/>
      <c r="N73" s="106">
        <f>G73-H73-K73</f>
        <v>3000</v>
      </c>
    </row>
    <row r="74" spans="1:14" s="64" customFormat="1" ht="14.25" customHeight="1">
      <c r="A74" s="142"/>
      <c r="B74" s="173"/>
      <c r="C74" s="140"/>
      <c r="D74" s="79" t="s">
        <v>61</v>
      </c>
      <c r="E74" s="43">
        <v>68500</v>
      </c>
      <c r="F74" s="43"/>
      <c r="G74" s="43"/>
      <c r="H74" s="43"/>
      <c r="I74" s="115"/>
      <c r="J74" s="116"/>
      <c r="K74" s="43"/>
      <c r="L74" s="43"/>
      <c r="M74" s="27">
        <f t="shared" si="29"/>
        <v>0</v>
      </c>
      <c r="N74" s="106"/>
    </row>
    <row r="75" spans="1:14" ht="14.25" customHeight="1">
      <c r="A75" s="142"/>
      <c r="B75" s="173"/>
      <c r="C75" s="160">
        <v>6057</v>
      </c>
      <c r="D75" s="68" t="s">
        <v>6</v>
      </c>
      <c r="E75" s="60">
        <f>E76+E77</f>
        <v>5968.39</v>
      </c>
      <c r="F75" s="60">
        <f aca="true" t="shared" si="30" ref="F75:N75">F76+F77</f>
        <v>38930</v>
      </c>
      <c r="G75" s="60">
        <f t="shared" si="30"/>
        <v>0</v>
      </c>
      <c r="H75" s="60">
        <f t="shared" si="30"/>
        <v>0</v>
      </c>
      <c r="I75" s="116"/>
      <c r="J75" s="116"/>
      <c r="K75" s="60">
        <f t="shared" si="30"/>
        <v>0</v>
      </c>
      <c r="L75" s="60">
        <f t="shared" si="30"/>
        <v>0</v>
      </c>
      <c r="M75" s="29">
        <f t="shared" si="29"/>
        <v>0</v>
      </c>
      <c r="N75" s="110">
        <f t="shared" si="30"/>
        <v>0</v>
      </c>
    </row>
    <row r="76" spans="1:14" ht="14.25" customHeight="1">
      <c r="A76" s="142"/>
      <c r="B76" s="173"/>
      <c r="C76" s="161"/>
      <c r="D76" s="79" t="s">
        <v>91</v>
      </c>
      <c r="E76" s="60"/>
      <c r="F76" s="43">
        <v>38930</v>
      </c>
      <c r="G76" s="43"/>
      <c r="H76" s="60"/>
      <c r="I76" s="116"/>
      <c r="J76" s="116"/>
      <c r="K76" s="43"/>
      <c r="L76" s="43"/>
      <c r="M76" s="27">
        <f t="shared" si="29"/>
        <v>0</v>
      </c>
      <c r="N76" s="107">
        <f>G76-H76-K76</f>
        <v>0</v>
      </c>
    </row>
    <row r="77" spans="1:14" ht="14.25" customHeight="1">
      <c r="A77" s="142"/>
      <c r="B77" s="173"/>
      <c r="C77" s="140"/>
      <c r="D77" s="79" t="s">
        <v>78</v>
      </c>
      <c r="E77" s="60">
        <v>5968.39</v>
      </c>
      <c r="F77" s="60"/>
      <c r="G77" s="43"/>
      <c r="H77" s="43"/>
      <c r="I77" s="115"/>
      <c r="J77" s="116"/>
      <c r="K77" s="43"/>
      <c r="L77" s="43"/>
      <c r="M77" s="27">
        <f t="shared" si="29"/>
        <v>0</v>
      </c>
      <c r="N77" s="107"/>
    </row>
    <row r="78" spans="1:14" ht="14.25" customHeight="1">
      <c r="A78" s="142"/>
      <c r="B78" s="173"/>
      <c r="C78" s="160">
        <v>6059</v>
      </c>
      <c r="D78" s="68" t="s">
        <v>6</v>
      </c>
      <c r="E78" s="60">
        <f>E79</f>
        <v>0</v>
      </c>
      <c r="F78" s="60">
        <f>F79</f>
        <v>6870</v>
      </c>
      <c r="G78" s="60">
        <f>G79</f>
        <v>0</v>
      </c>
      <c r="H78" s="60">
        <f>H79</f>
        <v>0</v>
      </c>
      <c r="I78" s="115"/>
      <c r="J78" s="116"/>
      <c r="K78" s="60">
        <f>K79</f>
        <v>0</v>
      </c>
      <c r="L78" s="60"/>
      <c r="M78" s="27">
        <f t="shared" si="29"/>
        <v>0</v>
      </c>
      <c r="N78" s="107">
        <f>G78-H78-K78</f>
        <v>0</v>
      </c>
    </row>
    <row r="79" spans="1:14" ht="14.25" customHeight="1">
      <c r="A79" s="142"/>
      <c r="B79" s="173"/>
      <c r="C79" s="162"/>
      <c r="D79" s="79" t="s">
        <v>91</v>
      </c>
      <c r="E79" s="60"/>
      <c r="F79" s="43">
        <v>6870</v>
      </c>
      <c r="G79" s="43"/>
      <c r="H79" s="60"/>
      <c r="I79" s="115"/>
      <c r="J79" s="116"/>
      <c r="K79" s="43"/>
      <c r="L79" s="43"/>
      <c r="M79" s="27">
        <f t="shared" si="29"/>
        <v>0</v>
      </c>
      <c r="N79" s="107">
        <f>G79-H79-K79</f>
        <v>0</v>
      </c>
    </row>
    <row r="80" spans="1:14" ht="14.25" customHeight="1">
      <c r="A80" s="142"/>
      <c r="B80" s="173"/>
      <c r="C80" s="95">
        <v>6060</v>
      </c>
      <c r="D80" s="68" t="s">
        <v>62</v>
      </c>
      <c r="E80" s="60">
        <f>E81</f>
        <v>0</v>
      </c>
      <c r="F80" s="60">
        <f aca="true" t="shared" si="31" ref="F80:N80">F81</f>
        <v>0</v>
      </c>
      <c r="G80" s="60">
        <f t="shared" si="31"/>
        <v>31000</v>
      </c>
      <c r="H80" s="60">
        <f t="shared" si="31"/>
        <v>24894.28</v>
      </c>
      <c r="I80" s="60">
        <f t="shared" si="31"/>
        <v>0</v>
      </c>
      <c r="J80" s="60">
        <f t="shared" si="31"/>
        <v>0</v>
      </c>
      <c r="K80" s="60">
        <f t="shared" si="31"/>
        <v>0</v>
      </c>
      <c r="L80" s="60">
        <f t="shared" si="31"/>
        <v>0</v>
      </c>
      <c r="M80" s="60">
        <f t="shared" si="31"/>
        <v>24894.28</v>
      </c>
      <c r="N80" s="60">
        <f t="shared" si="31"/>
        <v>6105.720000000001</v>
      </c>
    </row>
    <row r="81" spans="1:14" ht="14.25" customHeight="1">
      <c r="A81" s="142"/>
      <c r="B81" s="173"/>
      <c r="C81" s="95"/>
      <c r="D81" s="121" t="s">
        <v>111</v>
      </c>
      <c r="E81" s="60"/>
      <c r="F81" s="43"/>
      <c r="G81" s="43">
        <v>31000</v>
      </c>
      <c r="H81" s="60">
        <v>24894.28</v>
      </c>
      <c r="I81" s="115"/>
      <c r="J81" s="125"/>
      <c r="K81" s="43"/>
      <c r="L81" s="43"/>
      <c r="M81" s="57">
        <f>H81-L81</f>
        <v>24894.28</v>
      </c>
      <c r="N81" s="119">
        <f>G81-H81-K81</f>
        <v>6105.720000000001</v>
      </c>
    </row>
    <row r="82" spans="1:14" ht="14.25" customHeight="1">
      <c r="A82" s="142"/>
      <c r="B82" s="139"/>
      <c r="C82" s="160">
        <v>6067</v>
      </c>
      <c r="D82" s="68" t="s">
        <v>62</v>
      </c>
      <c r="E82" s="60">
        <f>E83</f>
        <v>0</v>
      </c>
      <c r="F82" s="60">
        <f aca="true" t="shared" si="32" ref="F82:M82">F83</f>
        <v>0</v>
      </c>
      <c r="G82" s="60">
        <f t="shared" si="32"/>
        <v>38958.47</v>
      </c>
      <c r="H82" s="60">
        <f t="shared" si="32"/>
        <v>38958.47</v>
      </c>
      <c r="I82" s="115">
        <f t="shared" si="2"/>
        <v>100</v>
      </c>
      <c r="J82" s="60">
        <f t="shared" si="32"/>
        <v>0</v>
      </c>
      <c r="K82" s="60">
        <f t="shared" si="32"/>
        <v>0</v>
      </c>
      <c r="L82" s="60">
        <f t="shared" si="32"/>
        <v>38958.47</v>
      </c>
      <c r="M82" s="60">
        <f t="shared" si="32"/>
        <v>0</v>
      </c>
      <c r="N82" s="119"/>
    </row>
    <row r="83" spans="1:14" ht="14.25" customHeight="1">
      <c r="A83" s="142"/>
      <c r="B83" s="139"/>
      <c r="C83" s="162"/>
      <c r="D83" s="79" t="s">
        <v>91</v>
      </c>
      <c r="E83" s="60"/>
      <c r="F83" s="43"/>
      <c r="G83" s="43">
        <v>38958.47</v>
      </c>
      <c r="H83" s="43">
        <v>38958.47</v>
      </c>
      <c r="I83" s="115">
        <f t="shared" si="2"/>
        <v>100</v>
      </c>
      <c r="J83" s="116"/>
      <c r="K83" s="43"/>
      <c r="L83" s="43">
        <v>38958.47</v>
      </c>
      <c r="M83" s="27">
        <f>H83-L83</f>
        <v>0</v>
      </c>
      <c r="N83" s="119"/>
    </row>
    <row r="84" spans="1:14" ht="14.25" customHeight="1">
      <c r="A84" s="142"/>
      <c r="B84" s="139"/>
      <c r="C84" s="160">
        <v>6069</v>
      </c>
      <c r="D84" s="68" t="s">
        <v>62</v>
      </c>
      <c r="E84" s="60">
        <f>E85</f>
        <v>0</v>
      </c>
      <c r="F84" s="60">
        <f aca="true" t="shared" si="33" ref="F84:M84">F85</f>
        <v>0</v>
      </c>
      <c r="G84" s="60">
        <f t="shared" si="33"/>
        <v>6875.02</v>
      </c>
      <c r="H84" s="60">
        <f t="shared" si="33"/>
        <v>6875.02</v>
      </c>
      <c r="I84" s="115">
        <f t="shared" si="2"/>
        <v>100</v>
      </c>
      <c r="J84" s="60">
        <f t="shared" si="33"/>
        <v>0</v>
      </c>
      <c r="K84" s="60">
        <f t="shared" si="33"/>
        <v>0</v>
      </c>
      <c r="L84" s="60">
        <f t="shared" si="33"/>
        <v>6875.02</v>
      </c>
      <c r="M84" s="60">
        <f t="shared" si="33"/>
        <v>0</v>
      </c>
      <c r="N84" s="119"/>
    </row>
    <row r="85" spans="1:14" ht="14.25" customHeight="1">
      <c r="A85" s="142"/>
      <c r="B85" s="140"/>
      <c r="C85" s="162"/>
      <c r="D85" s="79" t="s">
        <v>91</v>
      </c>
      <c r="E85" s="60"/>
      <c r="F85" s="43"/>
      <c r="G85" s="43">
        <v>6875.02</v>
      </c>
      <c r="H85" s="43">
        <v>6875.02</v>
      </c>
      <c r="I85" s="115">
        <f t="shared" si="2"/>
        <v>100</v>
      </c>
      <c r="J85" s="116"/>
      <c r="K85" s="43"/>
      <c r="L85" s="43">
        <v>6875.02</v>
      </c>
      <c r="M85" s="27">
        <f>H85-L85</f>
        <v>0</v>
      </c>
      <c r="N85" s="119"/>
    </row>
    <row r="86" spans="1:14" ht="14.25" customHeight="1">
      <c r="A86" s="142"/>
      <c r="B86" s="152">
        <v>80104</v>
      </c>
      <c r="C86" s="95"/>
      <c r="D86" s="79" t="s">
        <v>80</v>
      </c>
      <c r="E86" s="60">
        <f>E87</f>
        <v>14998.2</v>
      </c>
      <c r="F86" s="60">
        <f aca="true" t="shared" si="34" ref="F86:N86">F87</f>
        <v>0</v>
      </c>
      <c r="G86" s="60">
        <f t="shared" si="34"/>
        <v>0</v>
      </c>
      <c r="H86" s="60">
        <f t="shared" si="34"/>
        <v>0</v>
      </c>
      <c r="I86" s="116"/>
      <c r="J86" s="116"/>
      <c r="K86" s="60">
        <f t="shared" si="34"/>
        <v>0</v>
      </c>
      <c r="L86" s="60">
        <f t="shared" si="34"/>
        <v>0</v>
      </c>
      <c r="M86" s="29">
        <f t="shared" si="29"/>
        <v>0</v>
      </c>
      <c r="N86" s="110">
        <f t="shared" si="34"/>
        <v>0</v>
      </c>
    </row>
    <row r="87" spans="1:14" ht="14.25" customHeight="1">
      <c r="A87" s="142"/>
      <c r="B87" s="173"/>
      <c r="C87" s="185">
        <v>6057</v>
      </c>
      <c r="D87" s="68" t="s">
        <v>6</v>
      </c>
      <c r="E87" s="60">
        <f>E88</f>
        <v>14998.2</v>
      </c>
      <c r="F87" s="60">
        <f aca="true" t="shared" si="35" ref="F87:N87">F88</f>
        <v>0</v>
      </c>
      <c r="G87" s="60">
        <f t="shared" si="35"/>
        <v>0</v>
      </c>
      <c r="H87" s="60">
        <f t="shared" si="35"/>
        <v>0</v>
      </c>
      <c r="I87" s="116"/>
      <c r="J87" s="116"/>
      <c r="K87" s="60">
        <f t="shared" si="35"/>
        <v>0</v>
      </c>
      <c r="L87" s="60">
        <f t="shared" si="35"/>
        <v>0</v>
      </c>
      <c r="M87" s="29">
        <f t="shared" si="29"/>
        <v>0</v>
      </c>
      <c r="N87" s="110">
        <f t="shared" si="35"/>
        <v>0</v>
      </c>
    </row>
    <row r="88" spans="1:14" ht="14.25" customHeight="1">
      <c r="A88" s="142"/>
      <c r="B88" s="181"/>
      <c r="C88" s="185"/>
      <c r="D88" s="79" t="s">
        <v>79</v>
      </c>
      <c r="E88" s="60">
        <v>14998.2</v>
      </c>
      <c r="F88" s="60"/>
      <c r="G88" s="43"/>
      <c r="H88" s="43"/>
      <c r="I88" s="115"/>
      <c r="J88" s="116"/>
      <c r="K88" s="43"/>
      <c r="L88" s="43"/>
      <c r="M88" s="27">
        <f t="shared" si="29"/>
        <v>0</v>
      </c>
      <c r="N88" s="107"/>
    </row>
    <row r="89" spans="1:14" s="13" customFormat="1" ht="13.5" customHeight="1">
      <c r="A89" s="142"/>
      <c r="B89" s="152">
        <v>80110</v>
      </c>
      <c r="C89" s="63"/>
      <c r="D89" s="61" t="s">
        <v>44</v>
      </c>
      <c r="E89" s="44">
        <f>E90+E92</f>
        <v>0</v>
      </c>
      <c r="F89" s="44">
        <f aca="true" t="shared" si="36" ref="F89:N89">F90+F92</f>
        <v>53600</v>
      </c>
      <c r="G89" s="44">
        <f t="shared" si="36"/>
        <v>0</v>
      </c>
      <c r="H89" s="44">
        <f t="shared" si="36"/>
        <v>0</v>
      </c>
      <c r="I89" s="116"/>
      <c r="J89" s="116"/>
      <c r="K89" s="44">
        <f t="shared" si="36"/>
        <v>0</v>
      </c>
      <c r="L89" s="44">
        <f t="shared" si="36"/>
        <v>0</v>
      </c>
      <c r="M89" s="29">
        <f t="shared" si="29"/>
        <v>0</v>
      </c>
      <c r="N89" s="111">
        <f t="shared" si="36"/>
        <v>0</v>
      </c>
    </row>
    <row r="90" spans="1:14" s="13" customFormat="1" ht="12.75" customHeight="1">
      <c r="A90" s="142"/>
      <c r="B90" s="139"/>
      <c r="C90" s="75">
        <v>6067</v>
      </c>
      <c r="D90" s="68" t="s">
        <v>62</v>
      </c>
      <c r="E90" s="46">
        <f>E91</f>
        <v>0</v>
      </c>
      <c r="F90" s="46">
        <f>F91</f>
        <v>45560</v>
      </c>
      <c r="G90" s="46">
        <f>G91</f>
        <v>0</v>
      </c>
      <c r="H90" s="46">
        <f>H91</f>
        <v>0</v>
      </c>
      <c r="I90" s="116"/>
      <c r="J90" s="116"/>
      <c r="K90" s="27">
        <f>K91</f>
        <v>0</v>
      </c>
      <c r="L90" s="27">
        <f>L91</f>
        <v>0</v>
      </c>
      <c r="M90" s="27">
        <f t="shared" si="29"/>
        <v>0</v>
      </c>
      <c r="N90" s="107">
        <f>G90-H90-K90</f>
        <v>0</v>
      </c>
    </row>
    <row r="91" spans="1:14" s="13" customFormat="1" ht="12.75" customHeight="1">
      <c r="A91" s="142"/>
      <c r="B91" s="139"/>
      <c r="C91" s="75"/>
      <c r="D91" s="80" t="s">
        <v>92</v>
      </c>
      <c r="E91" s="46"/>
      <c r="F91" s="46">
        <v>45560</v>
      </c>
      <c r="G91" s="46"/>
      <c r="H91" s="46"/>
      <c r="I91" s="116"/>
      <c r="J91" s="116"/>
      <c r="K91" s="56"/>
      <c r="L91" s="45"/>
      <c r="M91" s="27">
        <f t="shared" si="29"/>
        <v>0</v>
      </c>
      <c r="N91" s="107">
        <f>G91-H91-K91</f>
        <v>0</v>
      </c>
    </row>
    <row r="92" spans="1:14" s="13" customFormat="1" ht="12.75" customHeight="1">
      <c r="A92" s="142"/>
      <c r="B92" s="139"/>
      <c r="C92" s="75">
        <v>6069</v>
      </c>
      <c r="D92" s="68" t="s">
        <v>63</v>
      </c>
      <c r="E92" s="46">
        <f>E93</f>
        <v>0</v>
      </c>
      <c r="F92" s="46">
        <f>F93</f>
        <v>8040</v>
      </c>
      <c r="G92" s="46">
        <f>G93</f>
        <v>0</v>
      </c>
      <c r="H92" s="46">
        <f>H93</f>
        <v>0</v>
      </c>
      <c r="I92" s="116"/>
      <c r="J92" s="116"/>
      <c r="K92" s="56"/>
      <c r="L92" s="45"/>
      <c r="M92" s="27">
        <f>M93</f>
        <v>0</v>
      </c>
      <c r="N92" s="107">
        <f>G92-H92-K92</f>
        <v>0</v>
      </c>
    </row>
    <row r="93" spans="1:14" s="13" customFormat="1" ht="12.75" customHeight="1">
      <c r="A93" s="142"/>
      <c r="B93" s="140"/>
      <c r="C93" s="66"/>
      <c r="D93" s="80" t="s">
        <v>92</v>
      </c>
      <c r="E93" s="46"/>
      <c r="F93" s="46">
        <v>8040</v>
      </c>
      <c r="G93" s="46"/>
      <c r="H93" s="46"/>
      <c r="I93" s="116"/>
      <c r="J93" s="116"/>
      <c r="K93" s="56"/>
      <c r="L93" s="45"/>
      <c r="M93" s="27">
        <f>H93-L93</f>
        <v>0</v>
      </c>
      <c r="N93" s="107">
        <f>G93-H93-K93</f>
        <v>0</v>
      </c>
    </row>
    <row r="94" spans="1:14" s="13" customFormat="1" ht="12.75" customHeight="1">
      <c r="A94" s="142"/>
      <c r="B94" s="148">
        <v>80120</v>
      </c>
      <c r="C94" s="66"/>
      <c r="D94" s="80" t="s">
        <v>94</v>
      </c>
      <c r="E94" s="46">
        <f>E95+E97</f>
        <v>0</v>
      </c>
      <c r="F94" s="46">
        <f aca="true" t="shared" si="37" ref="F94:N94">F95+F97</f>
        <v>51250</v>
      </c>
      <c r="G94" s="46">
        <f t="shared" si="37"/>
        <v>0</v>
      </c>
      <c r="H94" s="46">
        <f t="shared" si="37"/>
        <v>0</v>
      </c>
      <c r="I94" s="46">
        <f t="shared" si="37"/>
        <v>0</v>
      </c>
      <c r="J94" s="46">
        <f t="shared" si="37"/>
        <v>0</v>
      </c>
      <c r="K94" s="46">
        <f t="shared" si="37"/>
        <v>0</v>
      </c>
      <c r="L94" s="46">
        <f t="shared" si="37"/>
        <v>0</v>
      </c>
      <c r="M94" s="46">
        <f t="shared" si="37"/>
        <v>0</v>
      </c>
      <c r="N94" s="46">
        <f t="shared" si="37"/>
        <v>0</v>
      </c>
    </row>
    <row r="95" spans="1:14" s="13" customFormat="1" ht="12.75" customHeight="1">
      <c r="A95" s="142"/>
      <c r="B95" s="139"/>
      <c r="C95" s="75">
        <v>6067</v>
      </c>
      <c r="D95" s="118" t="s">
        <v>77</v>
      </c>
      <c r="E95" s="46">
        <f>E96</f>
        <v>0</v>
      </c>
      <c r="F95" s="46">
        <f aca="true" t="shared" si="38" ref="F95:N95">F96</f>
        <v>43562.5</v>
      </c>
      <c r="G95" s="46">
        <f t="shared" si="38"/>
        <v>0</v>
      </c>
      <c r="H95" s="46">
        <f t="shared" si="38"/>
        <v>0</v>
      </c>
      <c r="I95" s="46">
        <f t="shared" si="38"/>
        <v>0</v>
      </c>
      <c r="J95" s="46">
        <f t="shared" si="38"/>
        <v>0</v>
      </c>
      <c r="K95" s="46">
        <f t="shared" si="38"/>
        <v>0</v>
      </c>
      <c r="L95" s="46">
        <f t="shared" si="38"/>
        <v>0</v>
      </c>
      <c r="M95" s="46">
        <f t="shared" si="38"/>
        <v>0</v>
      </c>
      <c r="N95" s="46">
        <f t="shared" si="38"/>
        <v>0</v>
      </c>
    </row>
    <row r="96" spans="1:14" s="13" customFormat="1" ht="12.75" customHeight="1">
      <c r="A96" s="142"/>
      <c r="B96" s="139"/>
      <c r="C96" s="75"/>
      <c r="D96" s="68" t="s">
        <v>93</v>
      </c>
      <c r="E96" s="46"/>
      <c r="F96" s="46">
        <v>43562.5</v>
      </c>
      <c r="G96" s="46"/>
      <c r="H96" s="46"/>
      <c r="I96" s="116"/>
      <c r="J96" s="116"/>
      <c r="K96" s="56"/>
      <c r="L96" s="45"/>
      <c r="M96" s="27"/>
      <c r="N96" s="107"/>
    </row>
    <row r="97" spans="1:14" s="13" customFormat="1" ht="12.75" customHeight="1">
      <c r="A97" s="142"/>
      <c r="B97" s="139"/>
      <c r="C97" s="75">
        <v>6069</v>
      </c>
      <c r="D97" s="118" t="s">
        <v>77</v>
      </c>
      <c r="E97" s="46">
        <f>E98</f>
        <v>0</v>
      </c>
      <c r="F97" s="46">
        <f aca="true" t="shared" si="39" ref="F97:N97">F98</f>
        <v>7687.5</v>
      </c>
      <c r="G97" s="46">
        <f t="shared" si="39"/>
        <v>0</v>
      </c>
      <c r="H97" s="46">
        <f t="shared" si="39"/>
        <v>0</v>
      </c>
      <c r="I97" s="46">
        <f t="shared" si="39"/>
        <v>0</v>
      </c>
      <c r="J97" s="46">
        <f t="shared" si="39"/>
        <v>0</v>
      </c>
      <c r="K97" s="46">
        <f t="shared" si="39"/>
        <v>0</v>
      </c>
      <c r="L97" s="46">
        <f t="shared" si="39"/>
        <v>0</v>
      </c>
      <c r="M97" s="46">
        <f t="shared" si="39"/>
        <v>0</v>
      </c>
      <c r="N97" s="46">
        <f t="shared" si="39"/>
        <v>0</v>
      </c>
    </row>
    <row r="98" spans="1:14" s="13" customFormat="1" ht="12.75" customHeight="1">
      <c r="A98" s="142"/>
      <c r="B98" s="140"/>
      <c r="C98" s="66"/>
      <c r="D98" s="68" t="s">
        <v>93</v>
      </c>
      <c r="E98" s="46"/>
      <c r="F98" s="46">
        <v>7687.5</v>
      </c>
      <c r="G98" s="46"/>
      <c r="H98" s="46"/>
      <c r="I98" s="116"/>
      <c r="J98" s="116"/>
      <c r="K98" s="56"/>
      <c r="L98" s="45"/>
      <c r="M98" s="27"/>
      <c r="N98" s="107"/>
    </row>
    <row r="99" spans="1:14" s="11" customFormat="1" ht="12.75">
      <c r="A99" s="142"/>
      <c r="B99" s="152">
        <v>80130</v>
      </c>
      <c r="C99" s="41"/>
      <c r="D99" s="25" t="s">
        <v>49</v>
      </c>
      <c r="E99" s="26">
        <f>E103+E105+E100</f>
        <v>100183.92</v>
      </c>
      <c r="F99" s="26">
        <f>F103+F105+F100</f>
        <v>0</v>
      </c>
      <c r="G99" s="26">
        <f>G103+G105+G100</f>
        <v>0</v>
      </c>
      <c r="H99" s="26">
        <f>H103+H105+H100</f>
        <v>0</v>
      </c>
      <c r="I99" s="116"/>
      <c r="J99" s="116">
        <f>H99/E99*100</f>
        <v>0</v>
      </c>
      <c r="K99" s="26">
        <f>K103+K105+K100</f>
        <v>0</v>
      </c>
      <c r="L99" s="26">
        <f>L103+L105+L100</f>
        <v>0</v>
      </c>
      <c r="M99" s="26">
        <f>M103+M105+M100</f>
        <v>0</v>
      </c>
      <c r="N99" s="26">
        <f>N103+N105+N100</f>
        <v>0</v>
      </c>
    </row>
    <row r="100" spans="1:14" s="11" customFormat="1" ht="21.75" customHeight="1">
      <c r="A100" s="142"/>
      <c r="B100" s="173"/>
      <c r="C100" s="152">
        <v>6050</v>
      </c>
      <c r="D100" s="62" t="s">
        <v>10</v>
      </c>
      <c r="E100" s="26">
        <f>E101+E102</f>
        <v>47783.92</v>
      </c>
      <c r="F100" s="26">
        <f aca="true" t="shared" si="40" ref="F100:N100">F101+F102</f>
        <v>0</v>
      </c>
      <c r="G100" s="26">
        <f t="shared" si="40"/>
        <v>0</v>
      </c>
      <c r="H100" s="26">
        <f t="shared" si="40"/>
        <v>0</v>
      </c>
      <c r="I100" s="116"/>
      <c r="J100" s="116"/>
      <c r="K100" s="26">
        <f t="shared" si="40"/>
        <v>0</v>
      </c>
      <c r="L100" s="26">
        <f t="shared" si="40"/>
        <v>0</v>
      </c>
      <c r="M100" s="26">
        <f t="shared" si="40"/>
        <v>0</v>
      </c>
      <c r="N100" s="105">
        <f t="shared" si="40"/>
        <v>0</v>
      </c>
    </row>
    <row r="101" spans="1:14" s="64" customFormat="1" ht="22.5">
      <c r="A101" s="142"/>
      <c r="B101" s="173"/>
      <c r="C101" s="173"/>
      <c r="D101" s="68" t="s">
        <v>73</v>
      </c>
      <c r="E101" s="31">
        <v>9783.92</v>
      </c>
      <c r="F101" s="31"/>
      <c r="G101" s="31"/>
      <c r="H101" s="31"/>
      <c r="I101" s="115"/>
      <c r="J101" s="116"/>
      <c r="K101" s="31"/>
      <c r="L101" s="31"/>
      <c r="M101" s="27">
        <f aca="true" t="shared" si="41" ref="M101:M106">H101-L101</f>
        <v>0</v>
      </c>
      <c r="N101" s="112"/>
    </row>
    <row r="102" spans="1:14" s="64" customFormat="1" ht="22.5">
      <c r="A102" s="142"/>
      <c r="B102" s="173"/>
      <c r="C102" s="181"/>
      <c r="D102" s="68" t="s">
        <v>74</v>
      </c>
      <c r="E102" s="31">
        <v>38000</v>
      </c>
      <c r="F102" s="31"/>
      <c r="G102" s="31"/>
      <c r="H102" s="31"/>
      <c r="I102" s="115"/>
      <c r="J102" s="116"/>
      <c r="K102" s="31"/>
      <c r="L102" s="31"/>
      <c r="M102" s="27">
        <f t="shared" si="41"/>
        <v>0</v>
      </c>
      <c r="N102" s="112"/>
    </row>
    <row r="103" spans="1:14" s="11" customFormat="1" ht="25.5" customHeight="1">
      <c r="A103" s="139"/>
      <c r="B103" s="139"/>
      <c r="C103" s="74">
        <v>6067</v>
      </c>
      <c r="D103" s="99" t="s">
        <v>62</v>
      </c>
      <c r="E103" s="26">
        <f>E104</f>
        <v>39558.48</v>
      </c>
      <c r="F103" s="26">
        <f>F104</f>
        <v>0</v>
      </c>
      <c r="G103" s="26">
        <f>G104</f>
        <v>0</v>
      </c>
      <c r="H103" s="26">
        <f>H104</f>
        <v>0</v>
      </c>
      <c r="I103" s="116"/>
      <c r="J103" s="116">
        <f>H103/E103*100</f>
        <v>0</v>
      </c>
      <c r="K103" s="26">
        <f>K104</f>
        <v>0</v>
      </c>
      <c r="L103" s="26">
        <f>L104</f>
        <v>0</v>
      </c>
      <c r="M103" s="26">
        <f>M104</f>
        <v>0</v>
      </c>
      <c r="N103" s="26">
        <f>N104</f>
        <v>0</v>
      </c>
    </row>
    <row r="104" spans="1:14" s="11" customFormat="1" ht="25.5" customHeight="1">
      <c r="A104" s="139"/>
      <c r="B104" s="139"/>
      <c r="C104" s="74"/>
      <c r="D104" s="68" t="s">
        <v>81</v>
      </c>
      <c r="E104" s="32">
        <v>39558.48</v>
      </c>
      <c r="F104" s="32"/>
      <c r="G104" s="32"/>
      <c r="H104" s="32"/>
      <c r="I104" s="115"/>
      <c r="J104" s="116"/>
      <c r="K104" s="29"/>
      <c r="L104" s="34"/>
      <c r="M104" s="27">
        <f t="shared" si="41"/>
        <v>0</v>
      </c>
      <c r="N104" s="107"/>
    </row>
    <row r="105" spans="1:14" s="11" customFormat="1" ht="25.5" customHeight="1">
      <c r="A105" s="139"/>
      <c r="B105" s="139"/>
      <c r="C105" s="74">
        <v>6069</v>
      </c>
      <c r="D105" s="99" t="s">
        <v>62</v>
      </c>
      <c r="E105" s="26">
        <f>E106</f>
        <v>12841.52</v>
      </c>
      <c r="F105" s="26">
        <f>F106</f>
        <v>0</v>
      </c>
      <c r="G105" s="26">
        <f>G106</f>
        <v>0</v>
      </c>
      <c r="H105" s="26">
        <f>H106</f>
        <v>0</v>
      </c>
      <c r="I105" s="116"/>
      <c r="J105" s="116">
        <f>H105/E105*100</f>
        <v>0</v>
      </c>
      <c r="K105" s="26">
        <f>K106</f>
        <v>0</v>
      </c>
      <c r="L105" s="26">
        <f>L106</f>
        <v>0</v>
      </c>
      <c r="M105" s="26">
        <f>M106</f>
        <v>0</v>
      </c>
      <c r="N105" s="26">
        <f>N106</f>
        <v>0</v>
      </c>
    </row>
    <row r="106" spans="1:14" s="11" customFormat="1" ht="25.5" customHeight="1">
      <c r="A106" s="139"/>
      <c r="B106" s="139"/>
      <c r="C106" s="74"/>
      <c r="D106" s="68" t="s">
        <v>81</v>
      </c>
      <c r="E106" s="32">
        <v>12841.52</v>
      </c>
      <c r="F106" s="32"/>
      <c r="G106" s="32"/>
      <c r="H106" s="32"/>
      <c r="I106" s="116"/>
      <c r="J106" s="116"/>
      <c r="K106" s="29"/>
      <c r="L106" s="34"/>
      <c r="M106" s="27">
        <f t="shared" si="41"/>
        <v>0</v>
      </c>
      <c r="N106" s="107"/>
    </row>
    <row r="107" spans="1:14" s="12" customFormat="1" ht="22.5" customHeight="1">
      <c r="A107" s="141">
        <v>900</v>
      </c>
      <c r="B107" s="23"/>
      <c r="C107" s="23"/>
      <c r="D107" s="37" t="s">
        <v>33</v>
      </c>
      <c r="E107" s="22">
        <f aca="true" t="shared" si="42" ref="E107:N107">E108+E119+E125+E128</f>
        <v>1672041.26</v>
      </c>
      <c r="F107" s="22">
        <f t="shared" si="42"/>
        <v>960617</v>
      </c>
      <c r="G107" s="22">
        <f t="shared" si="42"/>
        <v>1282133.01</v>
      </c>
      <c r="H107" s="22">
        <f t="shared" si="42"/>
        <v>901203.28</v>
      </c>
      <c r="I107" s="22">
        <f t="shared" si="42"/>
        <v>133.17690388106513</v>
      </c>
      <c r="J107" s="22">
        <f t="shared" si="42"/>
        <v>55.43429056290164</v>
      </c>
      <c r="K107" s="22">
        <f t="shared" si="42"/>
        <v>0</v>
      </c>
      <c r="L107" s="22">
        <f t="shared" si="42"/>
        <v>220616.77</v>
      </c>
      <c r="M107" s="22">
        <f t="shared" si="42"/>
        <v>680586.51</v>
      </c>
      <c r="N107" s="22">
        <f t="shared" si="42"/>
        <v>380929.73</v>
      </c>
    </row>
    <row r="108" spans="1:14" ht="12" customHeight="1">
      <c r="A108" s="142"/>
      <c r="B108" s="152">
        <v>90001</v>
      </c>
      <c r="C108" s="24"/>
      <c r="D108" s="25" t="s">
        <v>9</v>
      </c>
      <c r="E108" s="26">
        <f>E114+E112+E109+E117</f>
        <v>1461047.29</v>
      </c>
      <c r="F108" s="26">
        <f>F114+F112+F109+F117</f>
        <v>817617</v>
      </c>
      <c r="G108" s="26">
        <f>G114+G112+G109+G117</f>
        <v>922617</v>
      </c>
      <c r="H108" s="26">
        <f>H114+H112+H109+H117</f>
        <v>809921.2000000001</v>
      </c>
      <c r="I108" s="116">
        <f>(H108/G108)*100</f>
        <v>87.78520231038449</v>
      </c>
      <c r="J108" s="116">
        <f>H108/E108*100</f>
        <v>55.43429056290164</v>
      </c>
      <c r="K108" s="26">
        <f>K114+K112+K109+K117</f>
        <v>0</v>
      </c>
      <c r="L108" s="26">
        <f>L114+L112+L109+L117</f>
        <v>220616.77</v>
      </c>
      <c r="M108" s="26">
        <f>M114+M112+M109+M117</f>
        <v>589304.43</v>
      </c>
      <c r="N108" s="105">
        <f>N114+N112+N109+N117</f>
        <v>112695.79999999996</v>
      </c>
    </row>
    <row r="109" spans="1:14" s="11" customFormat="1" ht="21.75" customHeight="1">
      <c r="A109" s="142"/>
      <c r="B109" s="142"/>
      <c r="C109" s="152">
        <v>6050</v>
      </c>
      <c r="D109" s="25" t="s">
        <v>6</v>
      </c>
      <c r="E109" s="26">
        <f>E110+E111</f>
        <v>12224.85</v>
      </c>
      <c r="F109" s="26">
        <f aca="true" t="shared" si="43" ref="F109:N109">F110+F111</f>
        <v>0</v>
      </c>
      <c r="G109" s="26">
        <f t="shared" si="43"/>
        <v>105000</v>
      </c>
      <c r="H109" s="26">
        <f t="shared" si="43"/>
        <v>0</v>
      </c>
      <c r="I109" s="116">
        <f>(H109/G109)*100</f>
        <v>0</v>
      </c>
      <c r="J109" s="116">
        <f>H109/E109*100</f>
        <v>0</v>
      </c>
      <c r="K109" s="26">
        <f t="shared" si="43"/>
        <v>0</v>
      </c>
      <c r="L109" s="26">
        <f t="shared" si="43"/>
        <v>0</v>
      </c>
      <c r="M109" s="26">
        <f t="shared" si="43"/>
        <v>0</v>
      </c>
      <c r="N109" s="105">
        <f t="shared" si="43"/>
        <v>105000</v>
      </c>
    </row>
    <row r="110" spans="1:14" ht="22.5">
      <c r="A110" s="142"/>
      <c r="B110" s="142"/>
      <c r="C110" s="173"/>
      <c r="D110" s="30" t="s">
        <v>69</v>
      </c>
      <c r="E110" s="31">
        <v>12224.85</v>
      </c>
      <c r="F110" s="31"/>
      <c r="G110" s="31"/>
      <c r="H110" s="31"/>
      <c r="I110" s="115"/>
      <c r="J110" s="116"/>
      <c r="K110" s="27"/>
      <c r="L110" s="28"/>
      <c r="M110" s="27">
        <f>H110-L110</f>
        <v>0</v>
      </c>
      <c r="N110" s="107">
        <f>G110-H110-K110</f>
        <v>0</v>
      </c>
    </row>
    <row r="111" spans="1:14" ht="69.75" customHeight="1">
      <c r="A111" s="142"/>
      <c r="B111" s="142"/>
      <c r="C111" s="173"/>
      <c r="D111" s="30" t="s">
        <v>51</v>
      </c>
      <c r="E111" s="31"/>
      <c r="F111" s="31"/>
      <c r="G111" s="31">
        <v>105000</v>
      </c>
      <c r="H111" s="31"/>
      <c r="I111" s="116"/>
      <c r="J111" s="116"/>
      <c r="K111" s="27"/>
      <c r="L111" s="28"/>
      <c r="M111" s="27">
        <f>H111-L111</f>
        <v>0</v>
      </c>
      <c r="N111" s="107">
        <f>G111-H111-K111</f>
        <v>105000</v>
      </c>
    </row>
    <row r="112" spans="1:14" ht="24" customHeight="1">
      <c r="A112" s="142"/>
      <c r="B112" s="142"/>
      <c r="C112" s="179">
        <v>6057</v>
      </c>
      <c r="D112" s="25" t="s">
        <v>6</v>
      </c>
      <c r="E112" s="26">
        <f>E113</f>
        <v>642499.79</v>
      </c>
      <c r="F112" s="26">
        <f>F113</f>
        <v>220617</v>
      </c>
      <c r="G112" s="26">
        <f>G113</f>
        <v>220617</v>
      </c>
      <c r="H112" s="26">
        <f>H113</f>
        <v>220616.77</v>
      </c>
      <c r="I112" s="116">
        <f>(H112/G112)*100</f>
        <v>99.99989574692792</v>
      </c>
      <c r="J112" s="116">
        <f>H112/E112*100</f>
        <v>34.337251689996656</v>
      </c>
      <c r="K112" s="26">
        <f>K113</f>
        <v>0</v>
      </c>
      <c r="L112" s="26">
        <f>L113</f>
        <v>220616.77</v>
      </c>
      <c r="M112" s="26">
        <f>M113</f>
        <v>0</v>
      </c>
      <c r="N112" s="107">
        <f>G112-H112-K112</f>
        <v>0.23000000001047738</v>
      </c>
    </row>
    <row r="113" spans="1:14" ht="23.25" customHeight="1">
      <c r="A113" s="142"/>
      <c r="B113" s="142"/>
      <c r="C113" s="179"/>
      <c r="D113" s="30" t="s">
        <v>39</v>
      </c>
      <c r="E113" s="31">
        <v>642499.79</v>
      </c>
      <c r="F113" s="31">
        <v>220617</v>
      </c>
      <c r="G113" s="31">
        <v>220617</v>
      </c>
      <c r="H113" s="31">
        <v>220616.77</v>
      </c>
      <c r="I113" s="115">
        <f aca="true" t="shared" si="44" ref="I113:I160">(H113/G113)*100</f>
        <v>99.99989574692792</v>
      </c>
      <c r="J113" s="116">
        <f>H113/E113*100</f>
        <v>34.337251689996656</v>
      </c>
      <c r="K113" s="27"/>
      <c r="L113" s="28">
        <v>220616.77</v>
      </c>
      <c r="M113" s="27">
        <f>H113-L113</f>
        <v>0</v>
      </c>
      <c r="N113" s="107">
        <f>G113-H113-K113</f>
        <v>0.23000000001047738</v>
      </c>
    </row>
    <row r="114" spans="1:14" s="11" customFormat="1" ht="21">
      <c r="A114" s="142"/>
      <c r="B114" s="142"/>
      <c r="C114" s="152">
        <v>6059</v>
      </c>
      <c r="D114" s="25" t="s">
        <v>6</v>
      </c>
      <c r="E114" s="26">
        <f>E115+E116</f>
        <v>802022.65</v>
      </c>
      <c r="F114" s="26">
        <f aca="true" t="shared" si="45" ref="F114:N114">F115+F116</f>
        <v>597000</v>
      </c>
      <c r="G114" s="26">
        <f t="shared" si="45"/>
        <v>597000</v>
      </c>
      <c r="H114" s="26">
        <f t="shared" si="45"/>
        <v>589304.43</v>
      </c>
      <c r="I114" s="116">
        <f t="shared" si="44"/>
        <v>98.71095979899498</v>
      </c>
      <c r="J114" s="116">
        <f>H114/E114*100</f>
        <v>73.47728022394381</v>
      </c>
      <c r="K114" s="26">
        <f t="shared" si="45"/>
        <v>0</v>
      </c>
      <c r="L114" s="26">
        <f t="shared" si="45"/>
        <v>0</v>
      </c>
      <c r="M114" s="26">
        <f t="shared" si="45"/>
        <v>589304.43</v>
      </c>
      <c r="N114" s="105">
        <f t="shared" si="45"/>
        <v>7695.569999999949</v>
      </c>
    </row>
    <row r="115" spans="1:14" ht="21.75" customHeight="1">
      <c r="A115" s="142"/>
      <c r="B115" s="142"/>
      <c r="C115" s="142"/>
      <c r="D115" s="30" t="s">
        <v>38</v>
      </c>
      <c r="E115" s="31">
        <v>3169</v>
      </c>
      <c r="F115" s="31"/>
      <c r="G115" s="31"/>
      <c r="H115" s="35"/>
      <c r="I115" s="115"/>
      <c r="J115" s="116"/>
      <c r="K115" s="35"/>
      <c r="L115" s="30"/>
      <c r="M115" s="27">
        <f>H115-L115</f>
        <v>0</v>
      </c>
      <c r="N115" s="107">
        <f>G115-H115-K115</f>
        <v>0</v>
      </c>
    </row>
    <row r="116" spans="1:14" ht="24.75" customHeight="1">
      <c r="A116" s="142"/>
      <c r="B116" s="142"/>
      <c r="C116" s="142"/>
      <c r="D116" s="30" t="s">
        <v>39</v>
      </c>
      <c r="E116" s="31">
        <v>798853.65</v>
      </c>
      <c r="F116" s="31">
        <v>597000</v>
      </c>
      <c r="G116" s="31">
        <v>597000</v>
      </c>
      <c r="H116" s="35">
        <v>589304.43</v>
      </c>
      <c r="I116" s="115">
        <f t="shared" si="44"/>
        <v>98.71095979899498</v>
      </c>
      <c r="J116" s="116">
        <f>H116/E116*100</f>
        <v>73.7687597722061</v>
      </c>
      <c r="K116" s="73"/>
      <c r="L116" s="25"/>
      <c r="M116" s="27">
        <f>H116-L116</f>
        <v>589304.43</v>
      </c>
      <c r="N116" s="107">
        <f>G116-H116-K116</f>
        <v>7695.569999999949</v>
      </c>
    </row>
    <row r="117" spans="1:14" ht="21">
      <c r="A117" s="142"/>
      <c r="B117" s="139"/>
      <c r="C117" s="143">
        <v>6060</v>
      </c>
      <c r="D117" s="99" t="s">
        <v>62</v>
      </c>
      <c r="E117" s="26">
        <f>E118</f>
        <v>4300</v>
      </c>
      <c r="F117" s="26">
        <f aca="true" t="shared" si="46" ref="F117:N117">F118</f>
        <v>0</v>
      </c>
      <c r="G117" s="26">
        <f t="shared" si="46"/>
        <v>0</v>
      </c>
      <c r="H117" s="26">
        <f t="shared" si="46"/>
        <v>0</v>
      </c>
      <c r="I117" s="116"/>
      <c r="J117" s="116"/>
      <c r="K117" s="26">
        <f t="shared" si="46"/>
        <v>0</v>
      </c>
      <c r="L117" s="26">
        <f t="shared" si="46"/>
        <v>0</v>
      </c>
      <c r="M117" s="29">
        <f>H117-L117</f>
        <v>0</v>
      </c>
      <c r="N117" s="105">
        <f t="shared" si="46"/>
        <v>0</v>
      </c>
    </row>
    <row r="118" spans="1:14" ht="22.5">
      <c r="A118" s="142"/>
      <c r="B118" s="140"/>
      <c r="C118" s="144"/>
      <c r="D118" s="96" t="s">
        <v>75</v>
      </c>
      <c r="E118" s="31">
        <v>4300</v>
      </c>
      <c r="F118" s="31"/>
      <c r="G118" s="31"/>
      <c r="H118" s="35"/>
      <c r="I118" s="115"/>
      <c r="J118" s="116"/>
      <c r="K118" s="73"/>
      <c r="L118" s="25"/>
      <c r="M118" s="27">
        <f>H118-L118</f>
        <v>0</v>
      </c>
      <c r="N118" s="107"/>
    </row>
    <row r="119" spans="1:14" ht="18" customHeight="1">
      <c r="A119" s="142"/>
      <c r="B119" s="175">
        <v>90002</v>
      </c>
      <c r="C119" s="67"/>
      <c r="D119" s="47" t="s">
        <v>41</v>
      </c>
      <c r="E119" s="26">
        <f>E120+E121+E123</f>
        <v>210993.97</v>
      </c>
      <c r="F119" s="26">
        <f aca="true" t="shared" si="47" ref="F119:N119">F120+F121+F123</f>
        <v>143000</v>
      </c>
      <c r="G119" s="26">
        <f t="shared" si="47"/>
        <v>191000</v>
      </c>
      <c r="H119" s="26">
        <f t="shared" si="47"/>
        <v>86698.15</v>
      </c>
      <c r="I119" s="116">
        <f t="shared" si="44"/>
        <v>45.391701570680624</v>
      </c>
      <c r="J119" s="116"/>
      <c r="K119" s="26">
        <f t="shared" si="47"/>
        <v>0</v>
      </c>
      <c r="L119" s="26">
        <f t="shared" si="47"/>
        <v>0</v>
      </c>
      <c r="M119" s="26">
        <f t="shared" si="47"/>
        <v>86698.15</v>
      </c>
      <c r="N119" s="105">
        <f t="shared" si="47"/>
        <v>104301.85</v>
      </c>
    </row>
    <row r="120" spans="1:14" ht="21" customHeight="1">
      <c r="A120" s="142"/>
      <c r="B120" s="176"/>
      <c r="C120" s="97">
        <v>6010</v>
      </c>
      <c r="D120" s="25" t="s">
        <v>42</v>
      </c>
      <c r="E120" s="26">
        <v>166000</v>
      </c>
      <c r="F120" s="26">
        <v>73000</v>
      </c>
      <c r="G120" s="26">
        <v>73000</v>
      </c>
      <c r="H120" s="26">
        <v>73000</v>
      </c>
      <c r="I120" s="116">
        <f t="shared" si="44"/>
        <v>100</v>
      </c>
      <c r="J120" s="116"/>
      <c r="K120" s="29"/>
      <c r="L120" s="34"/>
      <c r="M120" s="27">
        <f aca="true" t="shared" si="48" ref="M120:M155">H120-L120</f>
        <v>73000</v>
      </c>
      <c r="N120" s="107">
        <f>G120-H120-K120</f>
        <v>0</v>
      </c>
    </row>
    <row r="121" spans="1:14" s="64" customFormat="1" ht="21" customHeight="1">
      <c r="A121" s="142"/>
      <c r="B121" s="139"/>
      <c r="C121" s="67">
        <v>6050</v>
      </c>
      <c r="D121" s="68" t="s">
        <v>11</v>
      </c>
      <c r="E121" s="31">
        <f>E122</f>
        <v>15672.13</v>
      </c>
      <c r="F121" s="31">
        <f aca="true" t="shared" si="49" ref="F121:N121">F122</f>
        <v>40000</v>
      </c>
      <c r="G121" s="31">
        <f t="shared" si="49"/>
        <v>88000</v>
      </c>
      <c r="H121" s="31">
        <f t="shared" si="49"/>
        <v>13698.15</v>
      </c>
      <c r="I121" s="115">
        <f t="shared" si="44"/>
        <v>15.566079545454544</v>
      </c>
      <c r="J121" s="116"/>
      <c r="K121" s="31">
        <f t="shared" si="49"/>
        <v>0</v>
      </c>
      <c r="L121" s="31">
        <f t="shared" si="49"/>
        <v>0</v>
      </c>
      <c r="M121" s="27">
        <f t="shared" si="48"/>
        <v>13698.15</v>
      </c>
      <c r="N121" s="112">
        <f t="shared" si="49"/>
        <v>74301.85</v>
      </c>
    </row>
    <row r="122" spans="1:14" s="64" customFormat="1" ht="21" customHeight="1">
      <c r="A122" s="142"/>
      <c r="B122" s="139"/>
      <c r="C122" s="67"/>
      <c r="D122" s="98" t="s">
        <v>76</v>
      </c>
      <c r="E122" s="31">
        <v>15672.13</v>
      </c>
      <c r="F122" s="31">
        <v>40000</v>
      </c>
      <c r="G122" s="31">
        <v>88000</v>
      </c>
      <c r="H122" s="31">
        <v>13698.15</v>
      </c>
      <c r="I122" s="115">
        <f t="shared" si="44"/>
        <v>15.566079545454544</v>
      </c>
      <c r="J122" s="116"/>
      <c r="K122" s="27"/>
      <c r="L122" s="28"/>
      <c r="M122" s="27">
        <f t="shared" si="48"/>
        <v>13698.15</v>
      </c>
      <c r="N122" s="106">
        <f>G122-H122-K122</f>
        <v>74301.85</v>
      </c>
    </row>
    <row r="123" spans="1:14" s="64" customFormat="1" ht="21" customHeight="1">
      <c r="A123" s="142"/>
      <c r="B123" s="139"/>
      <c r="C123" s="67">
        <v>6060</v>
      </c>
      <c r="D123" s="98" t="s">
        <v>77</v>
      </c>
      <c r="E123" s="31">
        <f>E124</f>
        <v>29321.84</v>
      </c>
      <c r="F123" s="31">
        <f aca="true" t="shared" si="50" ref="F123:N123">F124</f>
        <v>30000</v>
      </c>
      <c r="G123" s="31">
        <f t="shared" si="50"/>
        <v>30000</v>
      </c>
      <c r="H123" s="31">
        <f t="shared" si="50"/>
        <v>0</v>
      </c>
      <c r="I123" s="115">
        <f t="shared" si="44"/>
        <v>0</v>
      </c>
      <c r="J123" s="116"/>
      <c r="K123" s="31">
        <f t="shared" si="50"/>
        <v>0</v>
      </c>
      <c r="L123" s="31">
        <f t="shared" si="50"/>
        <v>0</v>
      </c>
      <c r="M123" s="27">
        <f t="shared" si="48"/>
        <v>0</v>
      </c>
      <c r="N123" s="112">
        <f t="shared" si="50"/>
        <v>30000</v>
      </c>
    </row>
    <row r="124" spans="1:14" s="64" customFormat="1" ht="21" customHeight="1">
      <c r="A124" s="142"/>
      <c r="B124" s="140"/>
      <c r="C124" s="67"/>
      <c r="D124" s="98" t="s">
        <v>76</v>
      </c>
      <c r="E124" s="31">
        <v>29321.84</v>
      </c>
      <c r="F124" s="31">
        <v>30000</v>
      </c>
      <c r="G124" s="31">
        <v>30000</v>
      </c>
      <c r="H124" s="31"/>
      <c r="I124" s="115">
        <f t="shared" si="44"/>
        <v>0</v>
      </c>
      <c r="J124" s="116"/>
      <c r="K124" s="27"/>
      <c r="L124" s="28"/>
      <c r="M124" s="27">
        <f t="shared" si="48"/>
        <v>0</v>
      </c>
      <c r="N124" s="106">
        <f>G124-H124-K124</f>
        <v>30000</v>
      </c>
    </row>
    <row r="125" spans="1:14" s="71" customFormat="1" ht="15" customHeight="1">
      <c r="A125" s="139"/>
      <c r="B125" s="138">
        <v>90015</v>
      </c>
      <c r="C125" s="61"/>
      <c r="D125" s="124" t="s">
        <v>107</v>
      </c>
      <c r="E125" s="26">
        <f>E126</f>
        <v>0</v>
      </c>
      <c r="F125" s="26">
        <f aca="true" t="shared" si="51" ref="F125:N125">F126</f>
        <v>0</v>
      </c>
      <c r="G125" s="26">
        <f t="shared" si="51"/>
        <v>10000</v>
      </c>
      <c r="H125" s="26">
        <f t="shared" si="51"/>
        <v>10.1</v>
      </c>
      <c r="I125" s="26">
        <f t="shared" si="51"/>
        <v>0</v>
      </c>
      <c r="J125" s="26">
        <f t="shared" si="51"/>
        <v>0</v>
      </c>
      <c r="K125" s="26">
        <f t="shared" si="51"/>
        <v>0</v>
      </c>
      <c r="L125" s="26">
        <f t="shared" si="51"/>
        <v>0</v>
      </c>
      <c r="M125" s="26">
        <f t="shared" si="51"/>
        <v>10.1</v>
      </c>
      <c r="N125" s="26">
        <f t="shared" si="51"/>
        <v>9989.9</v>
      </c>
    </row>
    <row r="126" spans="1:14" s="71" customFormat="1" ht="21" customHeight="1">
      <c r="A126" s="139"/>
      <c r="B126" s="139"/>
      <c r="C126" s="120">
        <v>6050</v>
      </c>
      <c r="D126" s="68" t="s">
        <v>11</v>
      </c>
      <c r="E126" s="31">
        <f>E127</f>
        <v>0</v>
      </c>
      <c r="F126" s="31">
        <f aca="true" t="shared" si="52" ref="F126:N126">F127</f>
        <v>0</v>
      </c>
      <c r="G126" s="31">
        <f t="shared" si="52"/>
        <v>10000</v>
      </c>
      <c r="H126" s="31">
        <f t="shared" si="52"/>
        <v>10.1</v>
      </c>
      <c r="I126" s="31">
        <f t="shared" si="52"/>
        <v>0</v>
      </c>
      <c r="J126" s="31">
        <f t="shared" si="52"/>
        <v>0</v>
      </c>
      <c r="K126" s="31">
        <f t="shared" si="52"/>
        <v>0</v>
      </c>
      <c r="L126" s="31">
        <f t="shared" si="52"/>
        <v>0</v>
      </c>
      <c r="M126" s="31">
        <f t="shared" si="52"/>
        <v>10.1</v>
      </c>
      <c r="N126" s="31">
        <f t="shared" si="52"/>
        <v>9989.9</v>
      </c>
    </row>
    <row r="127" spans="1:14" s="71" customFormat="1" ht="21" customHeight="1">
      <c r="A127" s="139"/>
      <c r="B127" s="140"/>
      <c r="C127" s="120"/>
      <c r="D127" s="123" t="s">
        <v>108</v>
      </c>
      <c r="E127" s="31"/>
      <c r="F127" s="31"/>
      <c r="G127" s="31">
        <v>10000</v>
      </c>
      <c r="H127" s="31">
        <v>10.1</v>
      </c>
      <c r="I127" s="115"/>
      <c r="J127" s="116"/>
      <c r="K127" s="70"/>
      <c r="L127" s="69"/>
      <c r="M127" s="70">
        <f>H127-L127</f>
        <v>10.1</v>
      </c>
      <c r="N127" s="108">
        <f>G127-H127-K127</f>
        <v>9989.9</v>
      </c>
    </row>
    <row r="128" spans="1:14" s="71" customFormat="1" ht="21" customHeight="1">
      <c r="A128" s="139"/>
      <c r="B128" s="138">
        <v>90095</v>
      </c>
      <c r="C128" s="61"/>
      <c r="D128" s="122" t="s">
        <v>14</v>
      </c>
      <c r="E128" s="26">
        <f>E129+E131</f>
        <v>0</v>
      </c>
      <c r="F128" s="26">
        <f aca="true" t="shared" si="53" ref="F128:N128">F129+F131</f>
        <v>0</v>
      </c>
      <c r="G128" s="26">
        <f t="shared" si="53"/>
        <v>158516.01</v>
      </c>
      <c r="H128" s="26">
        <f t="shared" si="53"/>
        <v>4573.83</v>
      </c>
      <c r="I128" s="26">
        <f t="shared" si="53"/>
        <v>0</v>
      </c>
      <c r="J128" s="26">
        <f t="shared" si="53"/>
        <v>0</v>
      </c>
      <c r="K128" s="26">
        <f t="shared" si="53"/>
        <v>0</v>
      </c>
      <c r="L128" s="26">
        <f t="shared" si="53"/>
        <v>0</v>
      </c>
      <c r="M128" s="26">
        <f t="shared" si="53"/>
        <v>4573.83</v>
      </c>
      <c r="N128" s="26">
        <f t="shared" si="53"/>
        <v>153942.18</v>
      </c>
    </row>
    <row r="129" spans="1:14" s="71" customFormat="1" ht="21" customHeight="1">
      <c r="A129" s="139"/>
      <c r="B129" s="139"/>
      <c r="C129" s="120">
        <v>6057</v>
      </c>
      <c r="D129" s="68" t="s">
        <v>11</v>
      </c>
      <c r="E129" s="31">
        <f>E130</f>
        <v>0</v>
      </c>
      <c r="F129" s="31">
        <f aca="true" t="shared" si="54" ref="F129:N129">F130</f>
        <v>0</v>
      </c>
      <c r="G129" s="31">
        <f t="shared" si="54"/>
        <v>77855</v>
      </c>
      <c r="H129" s="31">
        <f t="shared" si="54"/>
        <v>0</v>
      </c>
      <c r="I129" s="31">
        <f t="shared" si="54"/>
        <v>0</v>
      </c>
      <c r="J129" s="31">
        <f t="shared" si="54"/>
        <v>0</v>
      </c>
      <c r="K129" s="31">
        <f t="shared" si="54"/>
        <v>0</v>
      </c>
      <c r="L129" s="31">
        <f t="shared" si="54"/>
        <v>0</v>
      </c>
      <c r="M129" s="31">
        <f t="shared" si="54"/>
        <v>0</v>
      </c>
      <c r="N129" s="31">
        <f t="shared" si="54"/>
        <v>77855</v>
      </c>
    </row>
    <row r="130" spans="1:14" s="71" customFormat="1" ht="21" customHeight="1">
      <c r="A130" s="139"/>
      <c r="B130" s="139"/>
      <c r="C130" s="120"/>
      <c r="D130" s="123" t="s">
        <v>109</v>
      </c>
      <c r="E130" s="31"/>
      <c r="F130" s="31"/>
      <c r="G130" s="31">
        <v>77855</v>
      </c>
      <c r="H130" s="31"/>
      <c r="I130" s="115"/>
      <c r="J130" s="116"/>
      <c r="K130" s="70"/>
      <c r="L130" s="69"/>
      <c r="M130" s="70"/>
      <c r="N130" s="108">
        <f>G130-H130-K130</f>
        <v>77855</v>
      </c>
    </row>
    <row r="131" spans="1:14" s="71" customFormat="1" ht="21" customHeight="1">
      <c r="A131" s="139"/>
      <c r="B131" s="139"/>
      <c r="C131" s="120">
        <v>6059</v>
      </c>
      <c r="D131" s="68" t="s">
        <v>11</v>
      </c>
      <c r="E131" s="31">
        <f>E132</f>
        <v>0</v>
      </c>
      <c r="F131" s="31">
        <f aca="true" t="shared" si="55" ref="F131:N131">F132</f>
        <v>0</v>
      </c>
      <c r="G131" s="31">
        <f t="shared" si="55"/>
        <v>80661.01</v>
      </c>
      <c r="H131" s="31">
        <f t="shared" si="55"/>
        <v>4573.83</v>
      </c>
      <c r="I131" s="31">
        <f t="shared" si="55"/>
        <v>0</v>
      </c>
      <c r="J131" s="31">
        <f t="shared" si="55"/>
        <v>0</v>
      </c>
      <c r="K131" s="31">
        <f t="shared" si="55"/>
        <v>0</v>
      </c>
      <c r="L131" s="31">
        <f t="shared" si="55"/>
        <v>0</v>
      </c>
      <c r="M131" s="31">
        <f t="shared" si="55"/>
        <v>4573.83</v>
      </c>
      <c r="N131" s="31">
        <f t="shared" si="55"/>
        <v>76087.18</v>
      </c>
    </row>
    <row r="132" spans="1:14" s="71" customFormat="1" ht="21" customHeight="1">
      <c r="A132" s="140"/>
      <c r="B132" s="140"/>
      <c r="C132" s="120"/>
      <c r="D132" s="123" t="s">
        <v>109</v>
      </c>
      <c r="E132" s="31"/>
      <c r="F132" s="31"/>
      <c r="G132" s="31">
        <v>80661.01</v>
      </c>
      <c r="H132" s="31">
        <v>4573.83</v>
      </c>
      <c r="I132" s="115"/>
      <c r="J132" s="116"/>
      <c r="K132" s="70"/>
      <c r="L132" s="69"/>
      <c r="M132" s="70">
        <f>H132-L132</f>
        <v>4573.83</v>
      </c>
      <c r="N132" s="108">
        <f>G132-H132-K132</f>
        <v>76087.18</v>
      </c>
    </row>
    <row r="133" spans="1:14" s="12" customFormat="1" ht="32.25" customHeight="1">
      <c r="A133" s="141">
        <v>921</v>
      </c>
      <c r="B133" s="36"/>
      <c r="C133" s="36"/>
      <c r="D133" s="37" t="s">
        <v>34</v>
      </c>
      <c r="E133" s="22">
        <f>E134</f>
        <v>3663</v>
      </c>
      <c r="F133" s="22">
        <f aca="true" t="shared" si="56" ref="F133:N133">F134</f>
        <v>0</v>
      </c>
      <c r="G133" s="22">
        <f t="shared" si="56"/>
        <v>3500</v>
      </c>
      <c r="H133" s="22">
        <f t="shared" si="56"/>
        <v>3500</v>
      </c>
      <c r="I133" s="116">
        <f t="shared" si="44"/>
        <v>100</v>
      </c>
      <c r="J133" s="116">
        <f>H133/E133*100</f>
        <v>95.55009555009555</v>
      </c>
      <c r="K133" s="22">
        <f t="shared" si="56"/>
        <v>0</v>
      </c>
      <c r="L133" s="22">
        <f t="shared" si="56"/>
        <v>0</v>
      </c>
      <c r="M133" s="29">
        <f t="shared" si="48"/>
        <v>3500</v>
      </c>
      <c r="N133" s="104">
        <f t="shared" si="56"/>
        <v>0</v>
      </c>
    </row>
    <row r="134" spans="1:14" ht="21">
      <c r="A134" s="142"/>
      <c r="B134" s="152">
        <v>92109</v>
      </c>
      <c r="C134" s="41"/>
      <c r="D134" s="25" t="s">
        <v>20</v>
      </c>
      <c r="E134" s="26">
        <f>E135</f>
        <v>3663</v>
      </c>
      <c r="F134" s="26">
        <f aca="true" t="shared" si="57" ref="F134:N134">F135</f>
        <v>0</v>
      </c>
      <c r="G134" s="26">
        <f t="shared" si="57"/>
        <v>3500</v>
      </c>
      <c r="H134" s="26">
        <f t="shared" si="57"/>
        <v>3500</v>
      </c>
      <c r="I134" s="116">
        <f t="shared" si="44"/>
        <v>100</v>
      </c>
      <c r="J134" s="116">
        <f>H134/E134*100</f>
        <v>95.55009555009555</v>
      </c>
      <c r="K134" s="26">
        <f t="shared" si="57"/>
        <v>0</v>
      </c>
      <c r="L134" s="26">
        <f t="shared" si="57"/>
        <v>0</v>
      </c>
      <c r="M134" s="29">
        <f t="shared" si="48"/>
        <v>3500</v>
      </c>
      <c r="N134" s="105">
        <f t="shared" si="57"/>
        <v>0</v>
      </c>
    </row>
    <row r="135" spans="1:14" ht="63.75" customHeight="1">
      <c r="A135" s="142"/>
      <c r="B135" s="142"/>
      <c r="C135" s="63">
        <v>6220</v>
      </c>
      <c r="D135" s="37" t="s">
        <v>27</v>
      </c>
      <c r="E135" s="26">
        <v>3663</v>
      </c>
      <c r="F135" s="26"/>
      <c r="G135" s="26">
        <v>3500</v>
      </c>
      <c r="H135" s="26">
        <v>3500</v>
      </c>
      <c r="I135" s="116">
        <f t="shared" si="44"/>
        <v>100</v>
      </c>
      <c r="J135" s="116">
        <f>H135/E135*100</f>
        <v>95.55009555009555</v>
      </c>
      <c r="K135" s="26"/>
      <c r="L135" s="26"/>
      <c r="M135" s="27">
        <f t="shared" si="48"/>
        <v>3500</v>
      </c>
      <c r="N135" s="105"/>
    </row>
    <row r="136" spans="1:14" s="12" customFormat="1" ht="12.75">
      <c r="A136" s="141">
        <v>926</v>
      </c>
      <c r="B136" s="36"/>
      <c r="C136" s="36"/>
      <c r="D136" s="37" t="s">
        <v>35</v>
      </c>
      <c r="E136" s="22">
        <f>E137+E149</f>
        <v>168830.33000000002</v>
      </c>
      <c r="F136" s="22">
        <f>F137+F149</f>
        <v>3603062.99</v>
      </c>
      <c r="G136" s="22">
        <f>G137+G149</f>
        <v>4097155.07</v>
      </c>
      <c r="H136" s="22">
        <f>H137+H149</f>
        <v>1968557.81</v>
      </c>
      <c r="I136" s="116">
        <f t="shared" si="44"/>
        <v>48.04694419340101</v>
      </c>
      <c r="J136" s="116">
        <f>H136/E136*100</f>
        <v>1165.9977268302443</v>
      </c>
      <c r="K136" s="22">
        <f>K137+K149</f>
        <v>968078.02</v>
      </c>
      <c r="L136" s="22">
        <f>L137+L149</f>
        <v>1501200.07</v>
      </c>
      <c r="M136" s="29">
        <f t="shared" si="48"/>
        <v>467357.74</v>
      </c>
      <c r="N136" s="107">
        <f>G136-H136-K136</f>
        <v>1160519.2399999998</v>
      </c>
    </row>
    <row r="137" spans="1:14" s="12" customFormat="1" ht="12.75">
      <c r="A137" s="149"/>
      <c r="B137" s="141">
        <v>92601</v>
      </c>
      <c r="C137" s="36"/>
      <c r="D137" s="37" t="s">
        <v>45</v>
      </c>
      <c r="E137" s="22">
        <f>E142+E138+E140+E147</f>
        <v>76284.82</v>
      </c>
      <c r="F137" s="22">
        <f>F142+F138+F140+F147</f>
        <v>0</v>
      </c>
      <c r="G137" s="22">
        <f>G142+G138+G140+G147</f>
        <v>312297</v>
      </c>
      <c r="H137" s="22">
        <f>H142+H138+H140+H147</f>
        <v>44285</v>
      </c>
      <c r="I137" s="116">
        <f t="shared" si="44"/>
        <v>14.180411595372352</v>
      </c>
      <c r="J137" s="116">
        <f>H137/E137*100</f>
        <v>58.052178664116916</v>
      </c>
      <c r="K137" s="22">
        <f>K142+K138+K140+K147</f>
        <v>268012</v>
      </c>
      <c r="L137" s="22">
        <f>L142+L138+L140+L147</f>
        <v>0</v>
      </c>
      <c r="M137" s="29">
        <f t="shared" si="48"/>
        <v>44285</v>
      </c>
      <c r="N137" s="104">
        <f>N142+N138+N140+N147</f>
        <v>0</v>
      </c>
    </row>
    <row r="138" spans="1:14" s="12" customFormat="1" ht="21">
      <c r="A138" s="149"/>
      <c r="B138" s="180"/>
      <c r="C138" s="141">
        <v>6050</v>
      </c>
      <c r="D138" s="25" t="s">
        <v>6</v>
      </c>
      <c r="E138" s="22">
        <f>E139</f>
        <v>68000</v>
      </c>
      <c r="F138" s="22">
        <f aca="true" t="shared" si="58" ref="F138:N138">F139</f>
        <v>0</v>
      </c>
      <c r="G138" s="22">
        <f t="shared" si="58"/>
        <v>0</v>
      </c>
      <c r="H138" s="22">
        <f t="shared" si="58"/>
        <v>0</v>
      </c>
      <c r="I138" s="116"/>
      <c r="J138" s="116"/>
      <c r="K138" s="22">
        <f t="shared" si="58"/>
        <v>0</v>
      </c>
      <c r="L138" s="22">
        <f t="shared" si="58"/>
        <v>0</v>
      </c>
      <c r="M138" s="29">
        <f t="shared" si="48"/>
        <v>0</v>
      </c>
      <c r="N138" s="104">
        <f t="shared" si="58"/>
        <v>0</v>
      </c>
    </row>
    <row r="139" spans="1:14" s="12" customFormat="1" ht="12.75">
      <c r="A139" s="149"/>
      <c r="B139" s="180"/>
      <c r="C139" s="172"/>
      <c r="D139" s="68" t="s">
        <v>64</v>
      </c>
      <c r="E139" s="40">
        <v>68000</v>
      </c>
      <c r="F139" s="40"/>
      <c r="G139" s="40"/>
      <c r="H139" s="40"/>
      <c r="I139" s="115"/>
      <c r="J139" s="116"/>
      <c r="K139" s="40"/>
      <c r="L139" s="40"/>
      <c r="M139" s="27">
        <f t="shared" si="48"/>
        <v>0</v>
      </c>
      <c r="N139" s="106">
        <f>G139-H139-K139</f>
        <v>0</v>
      </c>
    </row>
    <row r="140" spans="1:14" s="12" customFormat="1" ht="21">
      <c r="A140" s="149"/>
      <c r="B140" s="180"/>
      <c r="C140" s="141">
        <v>6057</v>
      </c>
      <c r="D140" s="25" t="s">
        <v>6</v>
      </c>
      <c r="E140" s="22">
        <f>E141</f>
        <v>0</v>
      </c>
      <c r="F140" s="22">
        <f>F141</f>
        <v>0</v>
      </c>
      <c r="G140" s="22">
        <f>G141</f>
        <v>262315.94</v>
      </c>
      <c r="H140" s="22">
        <f>H141</f>
        <v>37642.25</v>
      </c>
      <c r="I140" s="116"/>
      <c r="J140" s="116"/>
      <c r="K140" s="22">
        <f>K141</f>
        <v>224673.69</v>
      </c>
      <c r="L140" s="22">
        <f>L141</f>
        <v>0</v>
      </c>
      <c r="M140" s="22">
        <f>M141</f>
        <v>37642.25</v>
      </c>
      <c r="N140" s="22">
        <f>N141</f>
        <v>0</v>
      </c>
    </row>
    <row r="141" spans="1:14" s="12" customFormat="1" ht="72">
      <c r="A141" s="149"/>
      <c r="B141" s="180"/>
      <c r="C141" s="180"/>
      <c r="D141" s="81" t="s">
        <v>112</v>
      </c>
      <c r="E141" s="22"/>
      <c r="F141" s="40"/>
      <c r="G141" s="40">
        <v>262315.94</v>
      </c>
      <c r="H141" s="40">
        <v>37642.25</v>
      </c>
      <c r="I141" s="116"/>
      <c r="J141" s="116"/>
      <c r="K141" s="22">
        <v>224673.69</v>
      </c>
      <c r="L141" s="40">
        <v>0</v>
      </c>
      <c r="M141" s="27">
        <f t="shared" si="48"/>
        <v>37642.25</v>
      </c>
      <c r="N141" s="107">
        <f>G141-H141-K141</f>
        <v>0</v>
      </c>
    </row>
    <row r="142" spans="1:14" s="12" customFormat="1" ht="21">
      <c r="A142" s="149"/>
      <c r="B142" s="180"/>
      <c r="C142" s="141">
        <v>6059</v>
      </c>
      <c r="D142" s="25" t="s">
        <v>6</v>
      </c>
      <c r="E142" s="22">
        <f>E144+E143+E145+E146</f>
        <v>4428</v>
      </c>
      <c r="F142" s="22">
        <f>F144+F143+F145+F146</f>
        <v>0</v>
      </c>
      <c r="G142" s="22">
        <f>G144+G143+G145+G146</f>
        <v>49981.06</v>
      </c>
      <c r="H142" s="22">
        <f>H144+H143+H145+H146</f>
        <v>6642.75</v>
      </c>
      <c r="I142" s="116">
        <f t="shared" si="44"/>
        <v>13.290534454451347</v>
      </c>
      <c r="J142" s="116">
        <f>H142/E142*100</f>
        <v>150.0169376693767</v>
      </c>
      <c r="K142" s="22">
        <f>K144+K143+K145+K146</f>
        <v>43338.31</v>
      </c>
      <c r="L142" s="22"/>
      <c r="M142" s="29">
        <f t="shared" si="48"/>
        <v>6642.75</v>
      </c>
      <c r="N142" s="107">
        <f>G142-H142-K142</f>
        <v>0</v>
      </c>
    </row>
    <row r="143" spans="1:14" s="65" customFormat="1" ht="22.5">
      <c r="A143" s="149"/>
      <c r="B143" s="180"/>
      <c r="C143" s="139"/>
      <c r="D143" s="39" t="s">
        <v>47</v>
      </c>
      <c r="E143" s="40">
        <v>1476</v>
      </c>
      <c r="F143" s="40"/>
      <c r="G143" s="40"/>
      <c r="H143" s="40"/>
      <c r="I143" s="116"/>
      <c r="J143" s="116"/>
      <c r="K143" s="54"/>
      <c r="L143" s="38"/>
      <c r="M143" s="27">
        <f t="shared" si="48"/>
        <v>0</v>
      </c>
      <c r="N143" s="107">
        <f>K143</f>
        <v>0</v>
      </c>
    </row>
    <row r="144" spans="1:14" s="65" customFormat="1" ht="22.5">
      <c r="A144" s="149"/>
      <c r="B144" s="180"/>
      <c r="C144" s="139"/>
      <c r="D144" s="39" t="s">
        <v>48</v>
      </c>
      <c r="E144" s="40">
        <v>1476</v>
      </c>
      <c r="F144" s="40"/>
      <c r="G144" s="40"/>
      <c r="H144" s="40"/>
      <c r="I144" s="116"/>
      <c r="J144" s="116"/>
      <c r="K144" s="54"/>
      <c r="L144" s="38"/>
      <c r="M144" s="27">
        <f t="shared" si="48"/>
        <v>0</v>
      </c>
      <c r="N144" s="107">
        <f>K144</f>
        <v>0</v>
      </c>
    </row>
    <row r="145" spans="1:14" s="65" customFormat="1" ht="22.5">
      <c r="A145" s="149"/>
      <c r="B145" s="139"/>
      <c r="C145" s="139"/>
      <c r="D145" s="39" t="s">
        <v>52</v>
      </c>
      <c r="E145" s="40">
        <v>1476</v>
      </c>
      <c r="F145" s="40"/>
      <c r="G145" s="40"/>
      <c r="H145" s="40"/>
      <c r="I145" s="116"/>
      <c r="J145" s="116"/>
      <c r="K145" s="54"/>
      <c r="L145" s="38"/>
      <c r="M145" s="27">
        <f t="shared" si="48"/>
        <v>0</v>
      </c>
      <c r="N145" s="107">
        <f>K145</f>
        <v>0</v>
      </c>
    </row>
    <row r="146" spans="1:14" s="65" customFormat="1" ht="72">
      <c r="A146" s="149"/>
      <c r="B146" s="139"/>
      <c r="C146" s="139"/>
      <c r="D146" s="81" t="s">
        <v>112</v>
      </c>
      <c r="E146" s="40"/>
      <c r="F146" s="40"/>
      <c r="G146" s="40">
        <v>49981.06</v>
      </c>
      <c r="H146" s="40">
        <v>6642.75</v>
      </c>
      <c r="I146" s="116">
        <f t="shared" si="44"/>
        <v>13.290534454451347</v>
      </c>
      <c r="J146" s="116"/>
      <c r="K146" s="54">
        <v>43338.31</v>
      </c>
      <c r="L146" s="54"/>
      <c r="M146" s="27">
        <f t="shared" si="48"/>
        <v>6642.75</v>
      </c>
      <c r="N146" s="107">
        <f>G146-H146-K146</f>
        <v>0</v>
      </c>
    </row>
    <row r="147" spans="1:14" s="65" customFormat="1" ht="21">
      <c r="A147" s="149"/>
      <c r="B147" s="139"/>
      <c r="C147" s="148">
        <v>6060</v>
      </c>
      <c r="D147" s="25" t="s">
        <v>24</v>
      </c>
      <c r="E147" s="22">
        <f>E148</f>
        <v>3856.82</v>
      </c>
      <c r="F147" s="22">
        <f aca="true" t="shared" si="59" ref="F147:N147">F148</f>
        <v>0</v>
      </c>
      <c r="G147" s="22">
        <f t="shared" si="59"/>
        <v>0</v>
      </c>
      <c r="H147" s="22">
        <f t="shared" si="59"/>
        <v>0</v>
      </c>
      <c r="I147" s="116"/>
      <c r="J147" s="116"/>
      <c r="K147" s="22">
        <f t="shared" si="59"/>
        <v>0</v>
      </c>
      <c r="L147" s="22">
        <f t="shared" si="59"/>
        <v>0</v>
      </c>
      <c r="M147" s="29">
        <f t="shared" si="48"/>
        <v>0</v>
      </c>
      <c r="N147" s="104">
        <f t="shared" si="59"/>
        <v>0</v>
      </c>
    </row>
    <row r="148" spans="1:14" s="65" customFormat="1" ht="22.5">
      <c r="A148" s="149"/>
      <c r="B148" s="140"/>
      <c r="C148" s="140"/>
      <c r="D148" s="68" t="s">
        <v>82</v>
      </c>
      <c r="E148" s="40">
        <v>3856.82</v>
      </c>
      <c r="F148" s="40"/>
      <c r="G148" s="40"/>
      <c r="H148" s="40"/>
      <c r="I148" s="115"/>
      <c r="J148" s="116"/>
      <c r="K148" s="54"/>
      <c r="L148" s="38"/>
      <c r="M148" s="27">
        <f t="shared" si="48"/>
        <v>0</v>
      </c>
      <c r="N148" s="107"/>
    </row>
    <row r="149" spans="1:14" ht="12.75" customHeight="1">
      <c r="A149" s="149"/>
      <c r="B149" s="150">
        <v>92695</v>
      </c>
      <c r="C149" s="59"/>
      <c r="D149" s="25" t="s">
        <v>46</v>
      </c>
      <c r="E149" s="26">
        <f>E153+E150</f>
        <v>92545.51000000001</v>
      </c>
      <c r="F149" s="26">
        <f>F153+F150</f>
        <v>3603062.99</v>
      </c>
      <c r="G149" s="26">
        <f>G153+G150</f>
        <v>3784858.07</v>
      </c>
      <c r="H149" s="26">
        <f>H153+H150</f>
        <v>1924272.81</v>
      </c>
      <c r="I149" s="116">
        <f t="shared" si="44"/>
        <v>50.84134660827586</v>
      </c>
      <c r="J149" s="116">
        <f aca="true" t="shared" si="60" ref="J149:J161">H149/E149*100</f>
        <v>2079.2719279411826</v>
      </c>
      <c r="K149" s="26">
        <f>K153+K150</f>
        <v>700066.02</v>
      </c>
      <c r="L149" s="26">
        <f>L153+L150</f>
        <v>1501200.07</v>
      </c>
      <c r="M149" s="29">
        <f t="shared" si="48"/>
        <v>423072.74</v>
      </c>
      <c r="N149" s="105">
        <f>N153+N150</f>
        <v>1160519.2399999998</v>
      </c>
    </row>
    <row r="150" spans="1:14" s="71" customFormat="1" ht="21.75" customHeight="1">
      <c r="A150" s="149"/>
      <c r="B150" s="151"/>
      <c r="C150" s="138">
        <v>6057</v>
      </c>
      <c r="D150" s="25" t="s">
        <v>10</v>
      </c>
      <c r="E150" s="26">
        <f>E152+E151</f>
        <v>56196.04</v>
      </c>
      <c r="F150" s="26">
        <f aca="true" t="shared" si="61" ref="F150:N151">F152+F151</f>
        <v>3045603.54</v>
      </c>
      <c r="G150" s="26">
        <f t="shared" si="61"/>
        <v>3062620.5</v>
      </c>
      <c r="H150" s="26">
        <f t="shared" si="61"/>
        <v>1532890.57</v>
      </c>
      <c r="I150" s="26">
        <f t="shared" si="61"/>
        <v>235.41272674411448</v>
      </c>
      <c r="J150" s="116">
        <f t="shared" si="60"/>
        <v>2727.755496650654</v>
      </c>
      <c r="K150" s="26">
        <f t="shared" si="61"/>
        <v>595000.01</v>
      </c>
      <c r="L150" s="26">
        <f t="shared" si="61"/>
        <v>1501200.07</v>
      </c>
      <c r="M150" s="26">
        <f t="shared" si="61"/>
        <v>31690.5</v>
      </c>
      <c r="N150" s="26">
        <f t="shared" si="61"/>
        <v>934729.9199999999</v>
      </c>
    </row>
    <row r="151" spans="1:14" s="71" customFormat="1" ht="21.75" customHeight="1">
      <c r="A151" s="149"/>
      <c r="B151" s="151"/>
      <c r="C151" s="139"/>
      <c r="D151" s="98" t="s">
        <v>110</v>
      </c>
      <c r="E151" s="26"/>
      <c r="F151" s="26"/>
      <c r="G151" s="31">
        <v>31393</v>
      </c>
      <c r="H151" s="31">
        <v>31393</v>
      </c>
      <c r="I151" s="31">
        <f t="shared" si="61"/>
        <v>185.87841861316753</v>
      </c>
      <c r="J151" s="116"/>
      <c r="K151" s="70"/>
      <c r="L151" s="69"/>
      <c r="M151" s="27">
        <f>H151-L151</f>
        <v>31393</v>
      </c>
      <c r="N151" s="107">
        <f>G151-H151-K151</f>
        <v>0</v>
      </c>
    </row>
    <row r="152" spans="1:14" s="71" customFormat="1" ht="36.75" customHeight="1">
      <c r="A152" s="149"/>
      <c r="B152" s="151"/>
      <c r="C152" s="140"/>
      <c r="D152" s="81" t="s">
        <v>65</v>
      </c>
      <c r="E152" s="31">
        <v>56196.04</v>
      </c>
      <c r="F152" s="31">
        <v>3045603.54</v>
      </c>
      <c r="G152" s="31">
        <v>3031227.5</v>
      </c>
      <c r="H152" s="31">
        <v>1501497.57</v>
      </c>
      <c r="I152" s="115">
        <f t="shared" si="44"/>
        <v>49.534308130946954</v>
      </c>
      <c r="J152" s="116">
        <f t="shared" si="60"/>
        <v>2671.8921297657275</v>
      </c>
      <c r="K152" s="70">
        <v>595000.01</v>
      </c>
      <c r="L152" s="69">
        <v>1501200.07</v>
      </c>
      <c r="M152" s="27">
        <f t="shared" si="48"/>
        <v>297.5</v>
      </c>
      <c r="N152" s="106">
        <f>G152-H152-K152</f>
        <v>934729.9199999999</v>
      </c>
    </row>
    <row r="153" spans="1:14" ht="21.75" customHeight="1">
      <c r="A153" s="149"/>
      <c r="B153" s="151"/>
      <c r="C153" s="150">
        <v>6059</v>
      </c>
      <c r="D153" s="25" t="s">
        <v>10</v>
      </c>
      <c r="E153" s="26">
        <f>E155+E154</f>
        <v>36349.47</v>
      </c>
      <c r="F153" s="26">
        <f aca="true" t="shared" si="62" ref="F153:N153">F155+F154</f>
        <v>557459.45</v>
      </c>
      <c r="G153" s="26">
        <f t="shared" si="62"/>
        <v>722237.57</v>
      </c>
      <c r="H153" s="26">
        <f t="shared" si="62"/>
        <v>391382.24</v>
      </c>
      <c r="I153" s="26">
        <f t="shared" si="62"/>
        <v>136.34411048222057</v>
      </c>
      <c r="J153" s="116">
        <f t="shared" si="60"/>
        <v>1076.7206234368753</v>
      </c>
      <c r="K153" s="26">
        <f t="shared" si="62"/>
        <v>105066.01</v>
      </c>
      <c r="L153" s="26">
        <f t="shared" si="62"/>
        <v>0</v>
      </c>
      <c r="M153" s="26">
        <f t="shared" si="62"/>
        <v>391382.24</v>
      </c>
      <c r="N153" s="26">
        <f t="shared" si="62"/>
        <v>225789.31999999995</v>
      </c>
    </row>
    <row r="154" spans="1:14" ht="21.75" customHeight="1">
      <c r="A154" s="149"/>
      <c r="B154" s="151"/>
      <c r="C154" s="151"/>
      <c r="D154" s="98" t="s">
        <v>110</v>
      </c>
      <c r="E154" s="26"/>
      <c r="F154" s="26"/>
      <c r="G154" s="31">
        <v>22973</v>
      </c>
      <c r="H154" s="31">
        <v>19091.43</v>
      </c>
      <c r="I154" s="115">
        <f t="shared" si="44"/>
        <v>83.10377399556</v>
      </c>
      <c r="J154" s="116"/>
      <c r="K154" s="31"/>
      <c r="L154" s="31"/>
      <c r="M154" s="27">
        <f>H154-L154</f>
        <v>19091.43</v>
      </c>
      <c r="N154" s="106">
        <f>G154-H154-K154</f>
        <v>3881.5699999999997</v>
      </c>
    </row>
    <row r="155" spans="1:14" ht="39" customHeight="1">
      <c r="A155" s="149"/>
      <c r="B155" s="151"/>
      <c r="C155" s="139"/>
      <c r="D155" s="81" t="s">
        <v>65</v>
      </c>
      <c r="E155" s="31">
        <v>36349.47</v>
      </c>
      <c r="F155" s="31">
        <v>557459.45</v>
      </c>
      <c r="G155" s="31">
        <v>699264.57</v>
      </c>
      <c r="H155" s="31">
        <v>372290.81</v>
      </c>
      <c r="I155" s="115">
        <f t="shared" si="44"/>
        <v>53.24033648666055</v>
      </c>
      <c r="J155" s="116">
        <f t="shared" si="60"/>
        <v>1024.1987297201308</v>
      </c>
      <c r="K155" s="27">
        <v>105066.01</v>
      </c>
      <c r="L155" s="28"/>
      <c r="M155" s="27">
        <f t="shared" si="48"/>
        <v>372290.81</v>
      </c>
      <c r="N155" s="106">
        <f>G155-H155-K155</f>
        <v>221907.74999999994</v>
      </c>
    </row>
    <row r="156" spans="1:14" ht="24.75" customHeight="1">
      <c r="A156" s="163"/>
      <c r="B156" s="164"/>
      <c r="C156" s="165"/>
      <c r="D156" s="48" t="s">
        <v>55</v>
      </c>
      <c r="E156" s="49">
        <f>E5+E20+E35+E51+E60+E69+E107+E133+E136+E47</f>
        <v>3967555.05</v>
      </c>
      <c r="F156" s="49">
        <f>F5+F20+F35+F51+F60+F69+F107+F133+F136+F47</f>
        <v>5803734.99</v>
      </c>
      <c r="G156" s="49">
        <f>G5+G20+G35+G51+G60+G69+G107+G133+G136+G47</f>
        <v>7526116.74</v>
      </c>
      <c r="H156" s="49">
        <f>H5+H20+H35+H51+H60+H69+H107+H133+H136+H47</f>
        <v>4299154.52</v>
      </c>
      <c r="I156" s="116">
        <f t="shared" si="44"/>
        <v>57.123144225902614</v>
      </c>
      <c r="J156" s="116">
        <f t="shared" si="60"/>
        <v>108.35777867782829</v>
      </c>
      <c r="K156" s="49">
        <f>K5+K20+K35+K51+K60+K69+K107+K133+K136+K47</f>
        <v>1028630.92</v>
      </c>
      <c r="L156" s="49">
        <f>L5+L20+L35+L51+L60+L69+L107+L133+L136+L47</f>
        <v>2451365.8200000003</v>
      </c>
      <c r="M156" s="49">
        <f>M5+M20+M35+M51+M60+M69+M107+M133+M136+M47</f>
        <v>1847788.7</v>
      </c>
      <c r="N156" s="49">
        <f>N5+N20+N35+N51+N60+N69+N107+N133+N136+N47</f>
        <v>2198331.3</v>
      </c>
    </row>
    <row r="157" spans="1:14" ht="12.75">
      <c r="A157" s="166"/>
      <c r="B157" s="167"/>
      <c r="C157" s="168"/>
      <c r="D157" s="50" t="s">
        <v>28</v>
      </c>
      <c r="E157" s="31">
        <f>E156-E158</f>
        <v>3797892.05</v>
      </c>
      <c r="F157" s="31">
        <f>F156-F158</f>
        <v>5730734.99</v>
      </c>
      <c r="G157" s="31">
        <f>G156-G158</f>
        <v>7449616.74</v>
      </c>
      <c r="H157" s="31">
        <f>H156-H158</f>
        <v>4222654.52</v>
      </c>
      <c r="I157" s="115">
        <f t="shared" si="44"/>
        <v>56.68284245183867</v>
      </c>
      <c r="J157" s="115">
        <f t="shared" si="60"/>
        <v>111.1841638574219</v>
      </c>
      <c r="K157" s="31">
        <f>K156-K158</f>
        <v>1028630.92</v>
      </c>
      <c r="L157" s="31">
        <f>L156-L158</f>
        <v>2451365.8200000003</v>
      </c>
      <c r="M157" s="31">
        <f>M156-M158</f>
        <v>1771288.7</v>
      </c>
      <c r="N157" s="107">
        <f>G157-H157-K157</f>
        <v>2198331.3000000007</v>
      </c>
    </row>
    <row r="158" spans="1:14" ht="12.75">
      <c r="A158" s="166"/>
      <c r="B158" s="167"/>
      <c r="C158" s="168"/>
      <c r="D158" s="51" t="s">
        <v>29</v>
      </c>
      <c r="E158" s="43">
        <f>E135+E120</f>
        <v>169663</v>
      </c>
      <c r="F158" s="43">
        <f>F135+F120</f>
        <v>73000</v>
      </c>
      <c r="G158" s="43">
        <f>G135+G120</f>
        <v>76500</v>
      </c>
      <c r="H158" s="43">
        <f>H135+H120</f>
        <v>76500</v>
      </c>
      <c r="I158" s="115">
        <f t="shared" si="44"/>
        <v>100</v>
      </c>
      <c r="J158" s="115">
        <f t="shared" si="60"/>
        <v>45.08938307114692</v>
      </c>
      <c r="K158" s="43"/>
      <c r="L158" s="43">
        <f>L135+L120</f>
        <v>0</v>
      </c>
      <c r="M158" s="43">
        <f>M135+M120</f>
        <v>76500</v>
      </c>
      <c r="N158" s="113">
        <f>N135+N120</f>
        <v>0</v>
      </c>
    </row>
    <row r="159" spans="1:14" ht="12.75">
      <c r="A159" s="166"/>
      <c r="B159" s="167"/>
      <c r="C159" s="168"/>
      <c r="D159" s="51" t="s">
        <v>43</v>
      </c>
      <c r="E159" s="43">
        <f>SUM(E157:E158)</f>
        <v>3967555.05</v>
      </c>
      <c r="F159" s="43">
        <f>SUM(F157:F158)</f>
        <v>5803734.99</v>
      </c>
      <c r="G159" s="43">
        <f>SUM(G157:G158)</f>
        <v>7526116.74</v>
      </c>
      <c r="H159" s="43">
        <f>SUM(H157:H158)</f>
        <v>4299154.52</v>
      </c>
      <c r="I159" s="115">
        <f t="shared" si="44"/>
        <v>57.123144225902614</v>
      </c>
      <c r="J159" s="115">
        <f t="shared" si="60"/>
        <v>108.35777867782829</v>
      </c>
      <c r="K159" s="57">
        <f>SUM(K157:K158)</f>
        <v>1028630.92</v>
      </c>
      <c r="L159" s="57">
        <f>SUM(L157:L158)</f>
        <v>2451365.8200000003</v>
      </c>
      <c r="M159" s="57">
        <f>SUM(M157:M158)</f>
        <v>1847788.7</v>
      </c>
      <c r="N159" s="107">
        <f>G159-H159-K159</f>
        <v>2198331.3000000007</v>
      </c>
    </row>
    <row r="160" spans="1:14" ht="12.75">
      <c r="A160" s="166"/>
      <c r="B160" s="167"/>
      <c r="C160" s="168"/>
      <c r="D160" s="50" t="s">
        <v>36</v>
      </c>
      <c r="E160" s="82">
        <v>27111514.58</v>
      </c>
      <c r="F160" s="82">
        <v>27605206.35</v>
      </c>
      <c r="G160" s="31">
        <v>31413087.6</v>
      </c>
      <c r="H160" s="31">
        <v>27088489.84</v>
      </c>
      <c r="I160" s="115">
        <f t="shared" si="44"/>
        <v>86.23313373372442</v>
      </c>
      <c r="J160" s="115">
        <f t="shared" si="60"/>
        <v>99.91507394420161</v>
      </c>
      <c r="K160" s="27"/>
      <c r="L160" s="91">
        <f>L159/L161*100</f>
        <v>57.01971884462529</v>
      </c>
      <c r="M160" s="92">
        <f>M159/L161*100</f>
        <v>42.9802811553747</v>
      </c>
      <c r="N160" s="107">
        <f>G160-H160-K160</f>
        <v>4324597.760000002</v>
      </c>
    </row>
    <row r="161" spans="1:14" ht="22.5">
      <c r="A161" s="169"/>
      <c r="B161" s="170"/>
      <c r="C161" s="171"/>
      <c r="D161" s="52" t="s">
        <v>37</v>
      </c>
      <c r="E161" s="90">
        <f>(E159/E160)*100</f>
        <v>14.634206577772094</v>
      </c>
      <c r="F161" s="90">
        <f>(F159/F160)*100</f>
        <v>21.024059434353767</v>
      </c>
      <c r="G161" s="90">
        <f>(G159/G160)*100</f>
        <v>23.958538669723126</v>
      </c>
      <c r="H161" s="90">
        <f>(H159/H160)*100</f>
        <v>15.870779601938857</v>
      </c>
      <c r="I161" s="90">
        <f>(I159/I160)*100</f>
        <v>66.24268625362811</v>
      </c>
      <c r="J161" s="115">
        <f t="shared" si="60"/>
        <v>108.44988088418128</v>
      </c>
      <c r="K161" s="90"/>
      <c r="L161" s="177">
        <f>L159+M159</f>
        <v>4299154.5200000005</v>
      </c>
      <c r="M161" s="178"/>
      <c r="N161" s="114">
        <f>(N159/N160)*100</f>
        <v>50.83319702778554</v>
      </c>
    </row>
    <row r="162" ht="12.75">
      <c r="L162" s="58"/>
    </row>
  </sheetData>
  <sheetProtection/>
  <mergeCells count="67">
    <mergeCell ref="C37:C39"/>
    <mergeCell ref="A35:A46"/>
    <mergeCell ref="C62:C63"/>
    <mergeCell ref="C28:C29"/>
    <mergeCell ref="C30:C31"/>
    <mergeCell ref="C67:C68"/>
    <mergeCell ref="C53:C55"/>
    <mergeCell ref="B36:B46"/>
    <mergeCell ref="A60:A68"/>
    <mergeCell ref="A47:A50"/>
    <mergeCell ref="B48:B50"/>
    <mergeCell ref="B61:B63"/>
    <mergeCell ref="C65:C66"/>
    <mergeCell ref="B86:B88"/>
    <mergeCell ref="B70:B85"/>
    <mergeCell ref="C82:C83"/>
    <mergeCell ref="B64:B68"/>
    <mergeCell ref="C87:C88"/>
    <mergeCell ref="C71:C74"/>
    <mergeCell ref="C84:C85"/>
    <mergeCell ref="C147:C148"/>
    <mergeCell ref="C78:C79"/>
    <mergeCell ref="C75:C77"/>
    <mergeCell ref="C114:C116"/>
    <mergeCell ref="C100:C102"/>
    <mergeCell ref="C42:C43"/>
    <mergeCell ref="C44:C46"/>
    <mergeCell ref="L161:M161"/>
    <mergeCell ref="B89:B93"/>
    <mergeCell ref="B99:B106"/>
    <mergeCell ref="C142:C146"/>
    <mergeCell ref="C153:C155"/>
    <mergeCell ref="C112:C113"/>
    <mergeCell ref="B108:B118"/>
    <mergeCell ref="B134:B135"/>
    <mergeCell ref="C140:C141"/>
    <mergeCell ref="B137:B148"/>
    <mergeCell ref="F1:J1"/>
    <mergeCell ref="G2:J2"/>
    <mergeCell ref="C22:C27"/>
    <mergeCell ref="C7:C9"/>
    <mergeCell ref="A156:C161"/>
    <mergeCell ref="A133:A135"/>
    <mergeCell ref="C138:C139"/>
    <mergeCell ref="C109:C111"/>
    <mergeCell ref="A5:A19"/>
    <mergeCell ref="B119:B124"/>
    <mergeCell ref="C10:C12"/>
    <mergeCell ref="B6:B19"/>
    <mergeCell ref="C16:C19"/>
    <mergeCell ref="A51:A59"/>
    <mergeCell ref="B52:B59"/>
    <mergeCell ref="C56:C57"/>
    <mergeCell ref="C58:C59"/>
    <mergeCell ref="A20:A34"/>
    <mergeCell ref="B21:B34"/>
    <mergeCell ref="C32:C34"/>
    <mergeCell ref="B125:B127"/>
    <mergeCell ref="A107:A132"/>
    <mergeCell ref="B128:B132"/>
    <mergeCell ref="C150:C152"/>
    <mergeCell ref="C117:C118"/>
    <mergeCell ref="C13:C15"/>
    <mergeCell ref="B94:B98"/>
    <mergeCell ref="A136:A155"/>
    <mergeCell ref="B149:B155"/>
    <mergeCell ref="A69:A106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2014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A3" sqref="A3:K161"/>
    </sheetView>
  </sheetViews>
  <sheetFormatPr defaultColWidth="9.00390625" defaultRowHeight="12.75"/>
  <cols>
    <col min="1" max="1" width="25.00390625" style="0" customWidth="1"/>
    <col min="2" max="2" width="11.00390625" style="10" customWidth="1"/>
    <col min="3" max="3" width="10.75390625" style="0" customWidth="1"/>
    <col min="4" max="4" width="11.00390625" style="0" customWidth="1"/>
    <col min="5" max="5" width="10.625" style="10" customWidth="1"/>
    <col min="6" max="6" width="5.625" style="20" customWidth="1"/>
    <col min="7" max="7" width="7.125" style="20" customWidth="1"/>
    <col min="8" max="8" width="10.00390625" style="10" bestFit="1" customWidth="1"/>
    <col min="9" max="9" width="10.00390625" style="0" bestFit="1" customWidth="1"/>
    <col min="10" max="10" width="10.00390625" style="0" customWidth="1"/>
    <col min="11" max="11" width="10.875" style="0" customWidth="1"/>
  </cols>
  <sheetData>
    <row r="1" spans="1:10" ht="12.75">
      <c r="A1" s="2"/>
      <c r="B1" s="16"/>
      <c r="C1" s="159"/>
      <c r="D1" s="159"/>
      <c r="E1" s="159"/>
      <c r="F1" s="159"/>
      <c r="G1" s="159"/>
      <c r="H1" s="72"/>
      <c r="I1" s="18"/>
      <c r="J1" s="18"/>
    </row>
    <row r="2" spans="1:10" ht="12.75">
      <c r="A2" s="4"/>
      <c r="B2" s="17"/>
      <c r="C2" s="19"/>
      <c r="D2" s="159"/>
      <c r="E2" s="159"/>
      <c r="F2" s="159"/>
      <c r="G2" s="159"/>
      <c r="H2" s="72"/>
      <c r="I2" s="18"/>
      <c r="J2" s="18"/>
    </row>
    <row r="3" spans="1:11" ht="74.25" customHeight="1">
      <c r="A3" s="5" t="s">
        <v>26</v>
      </c>
      <c r="B3" s="14" t="s">
        <v>67</v>
      </c>
      <c r="C3" s="7" t="s">
        <v>87</v>
      </c>
      <c r="D3" s="7" t="s">
        <v>25</v>
      </c>
      <c r="E3" s="14" t="s">
        <v>88</v>
      </c>
      <c r="F3" s="100" t="s">
        <v>89</v>
      </c>
      <c r="G3" s="101" t="s">
        <v>86</v>
      </c>
      <c r="H3" s="102" t="s">
        <v>85</v>
      </c>
      <c r="I3" s="103" t="s">
        <v>84</v>
      </c>
      <c r="J3" s="103" t="s">
        <v>54</v>
      </c>
      <c r="K3" s="93" t="s">
        <v>66</v>
      </c>
    </row>
    <row r="4" spans="1:11" ht="12.75">
      <c r="A4" s="84">
        <v>4</v>
      </c>
      <c r="B4" s="85">
        <v>5</v>
      </c>
      <c r="C4" s="86">
        <v>6</v>
      </c>
      <c r="D4" s="86">
        <v>7</v>
      </c>
      <c r="E4" s="85">
        <v>8</v>
      </c>
      <c r="F4" s="85">
        <v>9</v>
      </c>
      <c r="G4" s="85">
        <v>10</v>
      </c>
      <c r="H4" s="87">
        <v>11</v>
      </c>
      <c r="I4" s="88">
        <v>12</v>
      </c>
      <c r="J4" s="88">
        <v>13</v>
      </c>
      <c r="K4" s="89">
        <v>14</v>
      </c>
    </row>
    <row r="5" spans="1:11" s="12" customFormat="1" ht="12.75" customHeight="1" hidden="1">
      <c r="A5" s="21" t="s">
        <v>30</v>
      </c>
      <c r="B5" s="22">
        <f>B6</f>
        <v>690150.6</v>
      </c>
      <c r="C5" s="22">
        <f>C6</f>
        <v>10000</v>
      </c>
      <c r="D5" s="22">
        <f>D6</f>
        <v>280000</v>
      </c>
      <c r="E5" s="22">
        <f>E6</f>
        <v>8357.43</v>
      </c>
      <c r="F5" s="116">
        <f>(E5/D5)*100</f>
        <v>2.984796428571429</v>
      </c>
      <c r="G5" s="116">
        <f>E5/B5*100</f>
        <v>1.2109574345077727</v>
      </c>
      <c r="H5" s="22">
        <f>H6</f>
        <v>0</v>
      </c>
      <c r="I5" s="22">
        <f>I6</f>
        <v>0</v>
      </c>
      <c r="J5" s="22">
        <f>J6</f>
        <v>8357.43</v>
      </c>
      <c r="K5" s="104">
        <f>K6</f>
        <v>271642.57</v>
      </c>
    </row>
    <row r="6" spans="1:11" ht="19.5" customHeight="1" hidden="1">
      <c r="A6" s="25" t="s">
        <v>5</v>
      </c>
      <c r="B6" s="26">
        <f>B10+B13+B16+B7</f>
        <v>690150.6</v>
      </c>
      <c r="C6" s="26">
        <f>C10+C13+C16+C7</f>
        <v>10000</v>
      </c>
      <c r="D6" s="26">
        <f>D10+D13+D16+D7</f>
        <v>280000</v>
      </c>
      <c r="E6" s="26">
        <f>E10+E13+E16+E7</f>
        <v>8357.43</v>
      </c>
      <c r="F6" s="116">
        <f>(E6/D6)*100</f>
        <v>2.984796428571429</v>
      </c>
      <c r="G6" s="116">
        <f>E6/B6*100</f>
        <v>1.2109574345077727</v>
      </c>
      <c r="H6" s="26">
        <f>H10+H13+H16+H7</f>
        <v>0</v>
      </c>
      <c r="I6" s="26">
        <f>I10+I13+I16+I7</f>
        <v>0</v>
      </c>
      <c r="J6" s="26">
        <f>J10+J13+J16+J7</f>
        <v>8357.43</v>
      </c>
      <c r="K6" s="105">
        <f>K10+K13+K16+K7</f>
        <v>271642.57</v>
      </c>
    </row>
    <row r="7" spans="1:11" ht="19.5" customHeight="1" hidden="1">
      <c r="A7" s="25" t="s">
        <v>11</v>
      </c>
      <c r="B7" s="26">
        <f>B8+B9</f>
        <v>2460</v>
      </c>
      <c r="C7" s="26">
        <f>C8+C9</f>
        <v>0</v>
      </c>
      <c r="D7" s="26">
        <f aca="true" t="shared" si="0" ref="D7:K7">D8+D9</f>
        <v>100000</v>
      </c>
      <c r="E7" s="26">
        <f t="shared" si="0"/>
        <v>0</v>
      </c>
      <c r="F7" s="116"/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100000</v>
      </c>
    </row>
    <row r="8" spans="1:11" ht="22.5" customHeight="1" hidden="1">
      <c r="A8" s="30" t="s">
        <v>95</v>
      </c>
      <c r="B8" s="31"/>
      <c r="C8" s="31"/>
      <c r="D8" s="31">
        <v>100000</v>
      </c>
      <c r="E8" s="31"/>
      <c r="F8" s="116"/>
      <c r="G8" s="116"/>
      <c r="H8" s="31"/>
      <c r="I8" s="31"/>
      <c r="J8" s="46">
        <f>E8-I8</f>
        <v>0</v>
      </c>
      <c r="K8" s="106">
        <f>D8-E8-H8</f>
        <v>100000</v>
      </c>
    </row>
    <row r="9" spans="1:11" ht="22.5" customHeight="1" hidden="1">
      <c r="A9" s="68" t="s">
        <v>70</v>
      </c>
      <c r="B9" s="31">
        <v>2460</v>
      </c>
      <c r="C9" s="31"/>
      <c r="D9" s="31"/>
      <c r="E9" s="31"/>
      <c r="F9" s="116"/>
      <c r="G9" s="116"/>
      <c r="H9" s="31"/>
      <c r="I9" s="31"/>
      <c r="J9" s="46">
        <f>E9-I9</f>
        <v>0</v>
      </c>
      <c r="K9" s="106"/>
    </row>
    <row r="10" spans="1:11" s="11" customFormat="1" ht="20.25" customHeight="1" hidden="1">
      <c r="A10" s="25" t="s">
        <v>11</v>
      </c>
      <c r="B10" s="26">
        <f>B12+B11</f>
        <v>423419</v>
      </c>
      <c r="C10" s="26">
        <f>C12+C11</f>
        <v>0</v>
      </c>
      <c r="D10" s="26">
        <f>D12+D11</f>
        <v>0</v>
      </c>
      <c r="E10" s="26">
        <f>E12+E11</f>
        <v>0</v>
      </c>
      <c r="F10" s="116"/>
      <c r="G10" s="116"/>
      <c r="H10" s="26">
        <f>H12+H11</f>
        <v>0</v>
      </c>
      <c r="I10" s="26">
        <f>I12+I11</f>
        <v>0</v>
      </c>
      <c r="J10" s="44">
        <f>E10-I10</f>
        <v>0</v>
      </c>
      <c r="K10" s="105">
        <f>K12+K11</f>
        <v>0</v>
      </c>
    </row>
    <row r="11" spans="1:11" s="64" customFormat="1" ht="24" customHeight="1" hidden="1">
      <c r="A11" s="76" t="s">
        <v>56</v>
      </c>
      <c r="B11" s="31">
        <v>225097.5</v>
      </c>
      <c r="C11" s="31"/>
      <c r="D11" s="31"/>
      <c r="E11" s="31"/>
      <c r="F11" s="115"/>
      <c r="G11" s="116"/>
      <c r="H11" s="46"/>
      <c r="I11" s="46"/>
      <c r="J11" s="46">
        <f>E11-I11</f>
        <v>0</v>
      </c>
      <c r="K11" s="107">
        <f>D11-E11-H11</f>
        <v>0</v>
      </c>
    </row>
    <row r="12" spans="1:11" s="11" customFormat="1" ht="33.75" customHeight="1" hidden="1">
      <c r="A12" s="77" t="s">
        <v>57</v>
      </c>
      <c r="B12" s="31">
        <v>198321.5</v>
      </c>
      <c r="C12" s="31"/>
      <c r="D12" s="32"/>
      <c r="E12" s="32"/>
      <c r="F12" s="115"/>
      <c r="G12" s="116"/>
      <c r="H12" s="31"/>
      <c r="I12" s="31"/>
      <c r="J12" s="46">
        <f>E12-I12</f>
        <v>0</v>
      </c>
      <c r="K12" s="107">
        <f>D12-E12-H12</f>
        <v>0</v>
      </c>
    </row>
    <row r="13" spans="1:11" s="15" customFormat="1" ht="21" customHeight="1" hidden="1">
      <c r="A13" s="25" t="s">
        <v>11</v>
      </c>
      <c r="B13" s="26">
        <f>B14+B15</f>
        <v>244271.6</v>
      </c>
      <c r="C13" s="26">
        <f aca="true" t="shared" si="1" ref="C13:J13">C14+C15</f>
        <v>10000</v>
      </c>
      <c r="D13" s="26">
        <f t="shared" si="1"/>
        <v>10000</v>
      </c>
      <c r="E13" s="26">
        <f t="shared" si="1"/>
        <v>8357.43</v>
      </c>
      <c r="F13" s="116">
        <f>(E13/D13)*100</f>
        <v>83.57430000000001</v>
      </c>
      <c r="G13" s="116">
        <f>E13/B13*100</f>
        <v>3.421367854470188</v>
      </c>
      <c r="H13" s="26">
        <f t="shared" si="1"/>
        <v>0</v>
      </c>
      <c r="I13" s="26">
        <f t="shared" si="1"/>
        <v>0</v>
      </c>
      <c r="J13" s="26">
        <f t="shared" si="1"/>
        <v>8357.43</v>
      </c>
      <c r="K13" s="107">
        <f>D13-E13-H13</f>
        <v>1642.5699999999997</v>
      </c>
    </row>
    <row r="14" spans="1:11" s="9" customFormat="1" ht="21.75" customHeight="1" hidden="1">
      <c r="A14" s="76" t="s">
        <v>56</v>
      </c>
      <c r="B14" s="31">
        <v>159896.26</v>
      </c>
      <c r="C14" s="31">
        <v>8000</v>
      </c>
      <c r="D14" s="31">
        <v>6000</v>
      </c>
      <c r="E14" s="31">
        <v>5033.52</v>
      </c>
      <c r="F14" s="115">
        <f aca="true" t="shared" si="2" ref="F14:F85">(E14/D14)*100</f>
        <v>83.89200000000001</v>
      </c>
      <c r="G14" s="116">
        <f>E14/B14*100</f>
        <v>3.1479910787156626</v>
      </c>
      <c r="H14" s="53"/>
      <c r="I14" s="33"/>
      <c r="J14" s="53">
        <f>E14-I14</f>
        <v>5033.52</v>
      </c>
      <c r="K14" s="106">
        <f>D14-E14-H14</f>
        <v>966.4799999999996</v>
      </c>
    </row>
    <row r="15" spans="1:11" s="9" customFormat="1" ht="36.75" customHeight="1" hidden="1">
      <c r="A15" s="77" t="s">
        <v>57</v>
      </c>
      <c r="B15" s="31">
        <v>84375.34</v>
      </c>
      <c r="C15" s="31">
        <v>2000</v>
      </c>
      <c r="D15" s="31">
        <v>4000</v>
      </c>
      <c r="E15" s="31">
        <v>3323.91</v>
      </c>
      <c r="F15" s="115">
        <f t="shared" si="2"/>
        <v>83.09774999999999</v>
      </c>
      <c r="G15" s="116">
        <f>E15/B15*100</f>
        <v>3.93943301443289</v>
      </c>
      <c r="H15" s="53"/>
      <c r="I15" s="33"/>
      <c r="J15" s="53">
        <f>E15-I15</f>
        <v>3323.91</v>
      </c>
      <c r="K15" s="106">
        <f>D15-E15-H15</f>
        <v>676.0900000000001</v>
      </c>
    </row>
    <row r="16" spans="1:11" s="9" customFormat="1" ht="20.25" customHeight="1" hidden="1">
      <c r="A16" s="25" t="s">
        <v>50</v>
      </c>
      <c r="B16" s="26">
        <f>B17+B19+B18</f>
        <v>20000</v>
      </c>
      <c r="C16" s="26">
        <f aca="true" t="shared" si="3" ref="C16:K16">C17+C19+C18</f>
        <v>0</v>
      </c>
      <c r="D16" s="26">
        <f t="shared" si="3"/>
        <v>170000</v>
      </c>
      <c r="E16" s="26">
        <f t="shared" si="3"/>
        <v>0</v>
      </c>
      <c r="F16" s="116">
        <f t="shared" si="2"/>
        <v>0</v>
      </c>
      <c r="G16" s="116">
        <f>E16/B16*100</f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105">
        <f t="shared" si="3"/>
        <v>170000</v>
      </c>
    </row>
    <row r="17" spans="1:11" s="9" customFormat="1" ht="25.5" customHeight="1" hidden="1">
      <c r="A17" s="42" t="s">
        <v>95</v>
      </c>
      <c r="B17" s="31"/>
      <c r="C17" s="31"/>
      <c r="D17" s="31">
        <v>150000</v>
      </c>
      <c r="E17" s="31"/>
      <c r="F17" s="115"/>
      <c r="G17" s="116"/>
      <c r="H17" s="53"/>
      <c r="I17" s="33"/>
      <c r="J17" s="53">
        <f>E17-I17</f>
        <v>0</v>
      </c>
      <c r="K17" s="106">
        <f>D17-E17-H17</f>
        <v>150000</v>
      </c>
    </row>
    <row r="18" spans="1:11" s="9" customFormat="1" ht="22.5" customHeight="1" hidden="1">
      <c r="A18" s="30" t="s">
        <v>96</v>
      </c>
      <c r="B18" s="31"/>
      <c r="C18" s="31"/>
      <c r="D18" s="31">
        <v>20000</v>
      </c>
      <c r="E18" s="31"/>
      <c r="F18" s="115">
        <f t="shared" si="2"/>
        <v>0</v>
      </c>
      <c r="G18" s="116"/>
      <c r="H18" s="53"/>
      <c r="I18" s="33"/>
      <c r="J18" s="53"/>
      <c r="K18" s="106">
        <f>D18-E18-H18</f>
        <v>20000</v>
      </c>
    </row>
    <row r="19" spans="1:11" s="9" customFormat="1" ht="12.75" customHeight="1" hidden="1">
      <c r="A19" s="42" t="s">
        <v>58</v>
      </c>
      <c r="B19" s="31">
        <v>20000</v>
      </c>
      <c r="C19" s="31"/>
      <c r="D19" s="31"/>
      <c r="E19" s="31"/>
      <c r="F19" s="115"/>
      <c r="G19" s="116"/>
      <c r="H19" s="53"/>
      <c r="I19" s="33"/>
      <c r="J19" s="53">
        <f>E19-I19</f>
        <v>0</v>
      </c>
      <c r="K19" s="107">
        <f>D19-E19-H19</f>
        <v>0</v>
      </c>
    </row>
    <row r="20" spans="1:11" s="12" customFormat="1" ht="12.75" customHeight="1" hidden="1">
      <c r="A20" s="37" t="s">
        <v>31</v>
      </c>
      <c r="B20" s="22">
        <f>B21</f>
        <v>91346.43</v>
      </c>
      <c r="C20" s="22">
        <f>C21</f>
        <v>233700</v>
      </c>
      <c r="D20" s="22">
        <f>D21</f>
        <v>489597.83</v>
      </c>
      <c r="E20" s="22">
        <f>E21</f>
        <v>389216.22</v>
      </c>
      <c r="F20" s="116">
        <f t="shared" si="2"/>
        <v>79.49712930712948</v>
      </c>
      <c r="G20" s="116">
        <f>E20/B20*100</f>
        <v>426.08804744750284</v>
      </c>
      <c r="H20" s="22">
        <f>H21</f>
        <v>60552.9</v>
      </c>
      <c r="I20" s="22">
        <f>I21</f>
        <v>0</v>
      </c>
      <c r="J20" s="22">
        <f>J21</f>
        <v>389216.22</v>
      </c>
      <c r="K20" s="22">
        <f>K21</f>
        <v>39828.71000000001</v>
      </c>
    </row>
    <row r="21" spans="1:11" ht="11.25" customHeight="1" hidden="1">
      <c r="A21" s="25" t="s">
        <v>12</v>
      </c>
      <c r="B21" s="26">
        <f>B22+B30+B28+B32</f>
        <v>91346.43</v>
      </c>
      <c r="C21" s="26">
        <f>C22+C30+C28+C32</f>
        <v>233700</v>
      </c>
      <c r="D21" s="26">
        <f>D22+D30+D28+D32</f>
        <v>489597.83</v>
      </c>
      <c r="E21" s="26">
        <f>E22+E30+E28+E32</f>
        <v>389216.22</v>
      </c>
      <c r="F21" s="116">
        <f t="shared" si="2"/>
        <v>79.49712930712948</v>
      </c>
      <c r="G21" s="116">
        <f>E21/B21*100</f>
        <v>426.08804744750284</v>
      </c>
      <c r="H21" s="26">
        <f>H22+H30+H28+H32</f>
        <v>60552.9</v>
      </c>
      <c r="I21" s="26">
        <f>I22+I30+I28+I32</f>
        <v>0</v>
      </c>
      <c r="J21" s="26">
        <f>J22+J30+J28+J32</f>
        <v>389216.22</v>
      </c>
      <c r="K21" s="105">
        <f>K22+K30+K28+K32</f>
        <v>39828.71000000001</v>
      </c>
    </row>
    <row r="22" spans="1:11" s="11" customFormat="1" ht="21.75" customHeight="1" hidden="1">
      <c r="A22" s="25" t="s">
        <v>11</v>
      </c>
      <c r="B22" s="26">
        <f>B23+B24+B26+B27+B25</f>
        <v>73448.34</v>
      </c>
      <c r="C22" s="26">
        <f aca="true" t="shared" si="4" ref="C22:J22">C23+C24+C26+C27+C25</f>
        <v>0</v>
      </c>
      <c r="D22" s="26">
        <f t="shared" si="4"/>
        <v>222000</v>
      </c>
      <c r="E22" s="26">
        <f t="shared" si="4"/>
        <v>122630.25</v>
      </c>
      <c r="F22" s="116">
        <f t="shared" si="2"/>
        <v>55.23885135135135</v>
      </c>
      <c r="G22" s="26">
        <f t="shared" si="4"/>
        <v>0</v>
      </c>
      <c r="H22" s="105">
        <f t="shared" si="4"/>
        <v>60552.9</v>
      </c>
      <c r="I22" s="105">
        <f t="shared" si="4"/>
        <v>0</v>
      </c>
      <c r="J22" s="105">
        <f t="shared" si="4"/>
        <v>122630.25</v>
      </c>
      <c r="K22" s="105">
        <f>K23+K24+K26+K27+K25</f>
        <v>38816.850000000006</v>
      </c>
    </row>
    <row r="23" spans="1:11" s="9" customFormat="1" ht="22.5" customHeight="1" hidden="1">
      <c r="A23" s="30" t="s">
        <v>98</v>
      </c>
      <c r="B23" s="31"/>
      <c r="C23" s="31"/>
      <c r="D23" s="31">
        <v>52000</v>
      </c>
      <c r="E23" s="35">
        <v>51710</v>
      </c>
      <c r="F23" s="115">
        <f t="shared" si="2"/>
        <v>99.4423076923077</v>
      </c>
      <c r="G23" s="116"/>
      <c r="H23" s="53"/>
      <c r="I23" s="53"/>
      <c r="J23" s="53">
        <f aca="true" t="shared" si="5" ref="J23:J34">E23-I23</f>
        <v>51710</v>
      </c>
      <c r="K23" s="107">
        <f>D23-E23-H23</f>
        <v>290</v>
      </c>
    </row>
    <row r="24" spans="1:11" s="9" customFormat="1" ht="12.75" customHeight="1" hidden="1">
      <c r="A24" s="42" t="s">
        <v>97</v>
      </c>
      <c r="B24" s="40"/>
      <c r="C24" s="40"/>
      <c r="D24" s="40">
        <v>144000</v>
      </c>
      <c r="E24" s="35">
        <v>53400.45</v>
      </c>
      <c r="F24" s="115">
        <f t="shared" si="2"/>
        <v>37.083645833333335</v>
      </c>
      <c r="G24" s="116"/>
      <c r="H24" s="53">
        <v>52730.1</v>
      </c>
      <c r="I24" s="33"/>
      <c r="J24" s="53">
        <f t="shared" si="5"/>
        <v>53400.45</v>
      </c>
      <c r="K24" s="107">
        <f>D24-E24-H24</f>
        <v>37869.450000000004</v>
      </c>
    </row>
    <row r="25" spans="1:11" s="9" customFormat="1" ht="12.75" customHeight="1" hidden="1">
      <c r="A25" s="42" t="s">
        <v>99</v>
      </c>
      <c r="B25" s="40"/>
      <c r="C25" s="40"/>
      <c r="D25" s="40">
        <v>26000</v>
      </c>
      <c r="E25" s="35">
        <v>17519.8</v>
      </c>
      <c r="F25" s="115">
        <f t="shared" si="2"/>
        <v>67.38384615384615</v>
      </c>
      <c r="G25" s="116"/>
      <c r="H25" s="53">
        <v>7822.8</v>
      </c>
      <c r="I25" s="33"/>
      <c r="J25" s="53">
        <f>E25-I25</f>
        <v>17519.8</v>
      </c>
      <c r="K25" s="107">
        <f>D25-E25-H25</f>
        <v>657.4000000000005</v>
      </c>
    </row>
    <row r="26" spans="1:11" s="9" customFormat="1" ht="25.5" customHeight="1" hidden="1">
      <c r="A26" s="42" t="s">
        <v>71</v>
      </c>
      <c r="B26" s="40">
        <v>4848.34</v>
      </c>
      <c r="C26" s="40"/>
      <c r="D26" s="40"/>
      <c r="E26" s="35"/>
      <c r="F26" s="115"/>
      <c r="G26" s="116"/>
      <c r="H26" s="53"/>
      <c r="I26" s="33"/>
      <c r="J26" s="53">
        <f t="shared" si="5"/>
        <v>0</v>
      </c>
      <c r="K26" s="107">
        <f>D26-E26-H26</f>
        <v>0</v>
      </c>
    </row>
    <row r="27" spans="1:11" s="9" customFormat="1" ht="22.5" customHeight="1" hidden="1">
      <c r="A27" s="68" t="s">
        <v>59</v>
      </c>
      <c r="B27" s="40">
        <v>68600</v>
      </c>
      <c r="C27" s="40"/>
      <c r="D27" s="40"/>
      <c r="E27" s="35"/>
      <c r="F27" s="115"/>
      <c r="G27" s="116"/>
      <c r="H27" s="53"/>
      <c r="I27" s="33"/>
      <c r="J27" s="53">
        <f t="shared" si="5"/>
        <v>0</v>
      </c>
      <c r="K27" s="107">
        <f>D27-E27-H27</f>
        <v>0</v>
      </c>
    </row>
    <row r="28" spans="1:11" s="9" customFormat="1" ht="22.5" customHeight="1" hidden="1">
      <c r="A28" s="25" t="s">
        <v>11</v>
      </c>
      <c r="B28" s="40">
        <f>B29</f>
        <v>0</v>
      </c>
      <c r="C28" s="40">
        <f aca="true" t="shared" si="6" ref="C28:K28">C29</f>
        <v>152000</v>
      </c>
      <c r="D28" s="40">
        <f t="shared" si="6"/>
        <v>141230</v>
      </c>
      <c r="E28" s="40">
        <f t="shared" si="6"/>
        <v>141230</v>
      </c>
      <c r="F28" s="115">
        <f t="shared" si="2"/>
        <v>100</v>
      </c>
      <c r="G28" s="40">
        <f t="shared" si="6"/>
        <v>0</v>
      </c>
      <c r="H28" s="40">
        <f t="shared" si="6"/>
        <v>0</v>
      </c>
      <c r="I28" s="40">
        <f t="shared" si="6"/>
        <v>0</v>
      </c>
      <c r="J28" s="40">
        <f t="shared" si="6"/>
        <v>141230</v>
      </c>
      <c r="K28" s="40">
        <f t="shared" si="6"/>
        <v>0</v>
      </c>
    </row>
    <row r="29" spans="1:11" s="9" customFormat="1" ht="22.5" customHeight="1" hidden="1">
      <c r="A29" s="68" t="s">
        <v>72</v>
      </c>
      <c r="B29" s="40"/>
      <c r="C29" s="40">
        <v>152000</v>
      </c>
      <c r="D29" s="40">
        <v>141230</v>
      </c>
      <c r="E29" s="35">
        <v>141230</v>
      </c>
      <c r="F29" s="115">
        <f t="shared" si="2"/>
        <v>100</v>
      </c>
      <c r="G29" s="116"/>
      <c r="H29" s="53"/>
      <c r="I29" s="33"/>
      <c r="J29" s="53">
        <f t="shared" si="5"/>
        <v>141230</v>
      </c>
      <c r="K29" s="107">
        <f>D29-E29-H29</f>
        <v>0</v>
      </c>
    </row>
    <row r="30" spans="1:11" s="9" customFormat="1" ht="20.25" customHeight="1" hidden="1">
      <c r="A30" s="25" t="s">
        <v>11</v>
      </c>
      <c r="B30" s="22">
        <f>B31</f>
        <v>0</v>
      </c>
      <c r="C30" s="22">
        <f>C31</f>
        <v>81700</v>
      </c>
      <c r="D30" s="22">
        <f aca="true" t="shared" si="7" ref="D30:K30">D31</f>
        <v>107367.83</v>
      </c>
      <c r="E30" s="22">
        <f t="shared" si="7"/>
        <v>107169.99</v>
      </c>
      <c r="F30" s="115">
        <f t="shared" si="2"/>
        <v>99.81573624054803</v>
      </c>
      <c r="G30" s="22">
        <f t="shared" si="7"/>
        <v>0</v>
      </c>
      <c r="H30" s="22">
        <f t="shared" si="7"/>
        <v>0</v>
      </c>
      <c r="I30" s="22">
        <f t="shared" si="7"/>
        <v>0</v>
      </c>
      <c r="J30" s="22">
        <f t="shared" si="7"/>
        <v>107169.99</v>
      </c>
      <c r="K30" s="22">
        <f t="shared" si="7"/>
        <v>197.8399999999965</v>
      </c>
    </row>
    <row r="31" spans="1:11" s="9" customFormat="1" ht="22.5" customHeight="1" hidden="1">
      <c r="A31" s="68" t="s">
        <v>72</v>
      </c>
      <c r="B31" s="40"/>
      <c r="C31" s="40">
        <v>81700</v>
      </c>
      <c r="D31" s="40">
        <v>107367.83</v>
      </c>
      <c r="E31" s="35">
        <v>107169.99</v>
      </c>
      <c r="F31" s="115">
        <f t="shared" si="2"/>
        <v>99.81573624054803</v>
      </c>
      <c r="G31" s="116"/>
      <c r="H31" s="53"/>
      <c r="I31" s="33"/>
      <c r="J31" s="53">
        <f t="shared" si="5"/>
        <v>107169.99</v>
      </c>
      <c r="K31" s="107">
        <f>D31-E31-H31</f>
        <v>197.8399999999965</v>
      </c>
    </row>
    <row r="32" spans="1:11" s="9" customFormat="1" ht="31.5" customHeight="1" hidden="1">
      <c r="A32" s="25" t="s">
        <v>13</v>
      </c>
      <c r="B32" s="40">
        <f>B34+B33</f>
        <v>17898.09</v>
      </c>
      <c r="C32" s="40">
        <f aca="true" t="shared" si="8" ref="C32:K32">C34+C33</f>
        <v>0</v>
      </c>
      <c r="D32" s="40">
        <f t="shared" si="8"/>
        <v>19000</v>
      </c>
      <c r="E32" s="40">
        <f t="shared" si="8"/>
        <v>18185.98</v>
      </c>
      <c r="F32" s="115">
        <f t="shared" si="2"/>
        <v>95.7156842105263</v>
      </c>
      <c r="G32" s="40">
        <f t="shared" si="8"/>
        <v>0</v>
      </c>
      <c r="H32" s="40">
        <f t="shared" si="8"/>
        <v>0</v>
      </c>
      <c r="I32" s="40">
        <f t="shared" si="8"/>
        <v>0</v>
      </c>
      <c r="J32" s="40">
        <f t="shared" si="8"/>
        <v>18185.98</v>
      </c>
      <c r="K32" s="40">
        <f t="shared" si="8"/>
        <v>814.0200000000004</v>
      </c>
    </row>
    <row r="33" spans="1:11" s="9" customFormat="1" ht="12.75" customHeight="1" hidden="1">
      <c r="A33" s="30" t="s">
        <v>99</v>
      </c>
      <c r="B33" s="40"/>
      <c r="C33" s="40"/>
      <c r="D33" s="40">
        <v>19000</v>
      </c>
      <c r="E33" s="40">
        <v>18185.98</v>
      </c>
      <c r="F33" s="115">
        <f t="shared" si="2"/>
        <v>95.7156842105263</v>
      </c>
      <c r="G33" s="115"/>
      <c r="H33" s="40"/>
      <c r="I33" s="40"/>
      <c r="J33" s="53">
        <f>E33-I33</f>
        <v>18185.98</v>
      </c>
      <c r="K33" s="108">
        <f>D33-E33-H33</f>
        <v>814.0200000000004</v>
      </c>
    </row>
    <row r="34" spans="1:11" s="9" customFormat="1" ht="22.5" customHeight="1" hidden="1">
      <c r="A34" s="42" t="s">
        <v>71</v>
      </c>
      <c r="B34" s="40">
        <v>17898.09</v>
      </c>
      <c r="C34" s="40"/>
      <c r="D34" s="40"/>
      <c r="E34" s="35"/>
      <c r="F34" s="115"/>
      <c r="G34" s="116"/>
      <c r="H34" s="53"/>
      <c r="I34" s="33"/>
      <c r="J34" s="53">
        <f t="shared" si="5"/>
        <v>0</v>
      </c>
      <c r="K34" s="107"/>
    </row>
    <row r="35" spans="1:11" s="12" customFormat="1" ht="21" customHeight="1" hidden="1">
      <c r="A35" s="37" t="s">
        <v>32</v>
      </c>
      <c r="B35" s="22">
        <f aca="true" t="shared" si="9" ref="B35:J35">B36</f>
        <v>235410.75</v>
      </c>
      <c r="C35" s="22">
        <f t="shared" si="9"/>
        <v>5000</v>
      </c>
      <c r="D35" s="22">
        <f t="shared" si="9"/>
        <v>325150</v>
      </c>
      <c r="E35" s="22">
        <f t="shared" si="9"/>
        <v>24402.45</v>
      </c>
      <c r="F35" s="115">
        <f t="shared" si="2"/>
        <v>7.504982315854221</v>
      </c>
      <c r="G35" s="116">
        <f>E35/B35*100</f>
        <v>10.365903001455965</v>
      </c>
      <c r="H35" s="22">
        <f t="shared" si="9"/>
        <v>0</v>
      </c>
      <c r="I35" s="22">
        <f t="shared" si="9"/>
        <v>0</v>
      </c>
      <c r="J35" s="22">
        <f t="shared" si="9"/>
        <v>24402.45</v>
      </c>
      <c r="K35" s="107">
        <f>D35-E35-H35</f>
        <v>300747.55</v>
      </c>
    </row>
    <row r="36" spans="1:11" ht="25.5" customHeight="1" hidden="1">
      <c r="A36" s="25" t="s">
        <v>7</v>
      </c>
      <c r="B36" s="26">
        <f>B37+B44+B42+B40</f>
        <v>235410.75</v>
      </c>
      <c r="C36" s="26">
        <f>C37+C44+C42+C40</f>
        <v>5000</v>
      </c>
      <c r="D36" s="26">
        <f>D37+D44+D42+D40</f>
        <v>325150</v>
      </c>
      <c r="E36" s="26">
        <f>E37+E44+E42+E40</f>
        <v>24402.45</v>
      </c>
      <c r="F36" s="115">
        <f t="shared" si="2"/>
        <v>7.504982315854221</v>
      </c>
      <c r="G36" s="116">
        <f>E36/B36*100</f>
        <v>10.365903001455965</v>
      </c>
      <c r="H36" s="26">
        <f>H37+H44+H42+H40</f>
        <v>0</v>
      </c>
      <c r="I36" s="26">
        <f>I37+I44+I42+I40</f>
        <v>0</v>
      </c>
      <c r="J36" s="26">
        <f>J37+J44+J42+J40</f>
        <v>24402.45</v>
      </c>
      <c r="K36" s="105">
        <f>K37+K44+K42+K40</f>
        <v>300747.55</v>
      </c>
    </row>
    <row r="37" spans="1:11" s="11" customFormat="1" ht="19.5" customHeight="1" hidden="1">
      <c r="A37" s="25" t="s">
        <v>11</v>
      </c>
      <c r="B37" s="26">
        <f>B39+B38</f>
        <v>0</v>
      </c>
      <c r="C37" s="26">
        <f aca="true" t="shared" si="10" ref="C37:K37">C39+C38</f>
        <v>0</v>
      </c>
      <c r="D37" s="26">
        <f t="shared" si="10"/>
        <v>20150</v>
      </c>
      <c r="E37" s="26">
        <f t="shared" si="10"/>
        <v>20150</v>
      </c>
      <c r="F37" s="115">
        <f t="shared" si="2"/>
        <v>100</v>
      </c>
      <c r="G37" s="116"/>
      <c r="H37" s="26">
        <f t="shared" si="10"/>
        <v>0</v>
      </c>
      <c r="I37" s="26">
        <f t="shared" si="10"/>
        <v>0</v>
      </c>
      <c r="J37" s="26">
        <f t="shared" si="10"/>
        <v>20150</v>
      </c>
      <c r="K37" s="105">
        <f t="shared" si="10"/>
        <v>0</v>
      </c>
    </row>
    <row r="38" spans="1:11" ht="30.75" customHeight="1" hidden="1">
      <c r="A38" s="78" t="s">
        <v>60</v>
      </c>
      <c r="B38" s="32"/>
      <c r="C38" s="31"/>
      <c r="D38" s="31">
        <v>6150</v>
      </c>
      <c r="E38" s="31">
        <v>6150</v>
      </c>
      <c r="F38" s="115">
        <f t="shared" si="2"/>
        <v>100</v>
      </c>
      <c r="G38" s="116"/>
      <c r="H38" s="27"/>
      <c r="I38" s="27"/>
      <c r="J38" s="27">
        <f aca="true" t="shared" si="11" ref="J38:J43">E38-I38</f>
        <v>6150</v>
      </c>
      <c r="K38" s="107">
        <f>D38-E38-H38</f>
        <v>0</v>
      </c>
    </row>
    <row r="39" spans="1:11" s="9" customFormat="1" ht="33.75" customHeight="1" hidden="1">
      <c r="A39" s="30" t="s">
        <v>100</v>
      </c>
      <c r="B39" s="32"/>
      <c r="C39" s="31"/>
      <c r="D39" s="31">
        <v>14000</v>
      </c>
      <c r="E39" s="31">
        <v>14000</v>
      </c>
      <c r="F39" s="115">
        <f t="shared" si="2"/>
        <v>100</v>
      </c>
      <c r="G39" s="116"/>
      <c r="H39" s="53"/>
      <c r="I39" s="33"/>
      <c r="J39" s="27">
        <f t="shared" si="11"/>
        <v>14000</v>
      </c>
      <c r="K39" s="107">
        <f>D39-E39-H39</f>
        <v>0</v>
      </c>
    </row>
    <row r="40" spans="1:11" s="9" customFormat="1" ht="23.25" customHeight="1" hidden="1">
      <c r="A40" s="30" t="s">
        <v>11</v>
      </c>
      <c r="B40" s="32">
        <f>B41</f>
        <v>132977</v>
      </c>
      <c r="C40" s="32">
        <f aca="true" t="shared" si="12" ref="C40:K40">C41</f>
        <v>0</v>
      </c>
      <c r="D40" s="32">
        <f t="shared" si="12"/>
        <v>0</v>
      </c>
      <c r="E40" s="32">
        <f t="shared" si="12"/>
        <v>0</v>
      </c>
      <c r="F40" s="115"/>
      <c r="G40" s="116"/>
      <c r="H40" s="32">
        <f t="shared" si="12"/>
        <v>0</v>
      </c>
      <c r="I40" s="32">
        <f t="shared" si="12"/>
        <v>0</v>
      </c>
      <c r="J40" s="27">
        <f t="shared" si="11"/>
        <v>0</v>
      </c>
      <c r="K40" s="109">
        <f t="shared" si="12"/>
        <v>0</v>
      </c>
    </row>
    <row r="41" spans="1:11" s="9" customFormat="1" ht="23.25" customHeight="1" hidden="1">
      <c r="A41" s="30" t="s">
        <v>68</v>
      </c>
      <c r="B41" s="32">
        <v>132977</v>
      </c>
      <c r="C41" s="31"/>
      <c r="D41" s="31"/>
      <c r="E41" s="31"/>
      <c r="F41" s="115"/>
      <c r="G41" s="116"/>
      <c r="H41" s="53"/>
      <c r="I41" s="33"/>
      <c r="J41" s="27">
        <f t="shared" si="11"/>
        <v>0</v>
      </c>
      <c r="K41" s="107"/>
    </row>
    <row r="42" spans="1:11" s="9" customFormat="1" ht="22.5" customHeight="1" hidden="1">
      <c r="A42" s="30" t="s">
        <v>11</v>
      </c>
      <c r="B42" s="32">
        <f>B43</f>
        <v>91559.4</v>
      </c>
      <c r="C42" s="32">
        <f>C43</f>
        <v>0</v>
      </c>
      <c r="D42" s="32">
        <f>D43</f>
        <v>0</v>
      </c>
      <c r="E42" s="32">
        <f>E43</f>
        <v>0</v>
      </c>
      <c r="F42" s="116"/>
      <c r="G42" s="116"/>
      <c r="H42" s="32">
        <f>H43</f>
        <v>0</v>
      </c>
      <c r="I42" s="32">
        <f>I43</f>
        <v>0</v>
      </c>
      <c r="J42" s="27">
        <f t="shared" si="11"/>
        <v>0</v>
      </c>
      <c r="K42" s="107">
        <f>D42-E42-H42</f>
        <v>0</v>
      </c>
    </row>
    <row r="43" spans="1:11" s="9" customFormat="1" ht="22.5" customHeight="1" hidden="1">
      <c r="A43" s="30" t="s">
        <v>68</v>
      </c>
      <c r="B43" s="32">
        <v>91559.4</v>
      </c>
      <c r="C43" s="31"/>
      <c r="D43" s="31"/>
      <c r="E43" s="31"/>
      <c r="F43" s="115"/>
      <c r="G43" s="116"/>
      <c r="H43" s="53"/>
      <c r="I43" s="33"/>
      <c r="J43" s="27">
        <f t="shared" si="11"/>
        <v>0</v>
      </c>
      <c r="K43" s="107">
        <f>D43-E43-H43</f>
        <v>0</v>
      </c>
    </row>
    <row r="44" spans="1:11" s="11" customFormat="1" ht="33.75" customHeight="1" hidden="1">
      <c r="A44" s="25" t="s">
        <v>13</v>
      </c>
      <c r="B44" s="26">
        <f>B46+B45</f>
        <v>10874.35</v>
      </c>
      <c r="C44" s="26">
        <f aca="true" t="shared" si="13" ref="C44:K44">C46+C45</f>
        <v>5000</v>
      </c>
      <c r="D44" s="26">
        <f t="shared" si="13"/>
        <v>305000</v>
      </c>
      <c r="E44" s="26">
        <f t="shared" si="13"/>
        <v>4252.45</v>
      </c>
      <c r="F44" s="26">
        <f t="shared" si="13"/>
        <v>85.04899999999999</v>
      </c>
      <c r="G44" s="26">
        <f t="shared" si="13"/>
        <v>0</v>
      </c>
      <c r="H44" s="26">
        <f t="shared" si="13"/>
        <v>0</v>
      </c>
      <c r="I44" s="26">
        <f t="shared" si="13"/>
        <v>0</v>
      </c>
      <c r="J44" s="26">
        <f t="shared" si="13"/>
        <v>4252.45</v>
      </c>
      <c r="K44" s="26">
        <f t="shared" si="13"/>
        <v>300747.55</v>
      </c>
    </row>
    <row r="45" spans="1:11" s="11" customFormat="1" ht="18" customHeight="1" hidden="1">
      <c r="A45" s="30" t="s">
        <v>101</v>
      </c>
      <c r="B45" s="31"/>
      <c r="C45" s="31"/>
      <c r="D45" s="31">
        <v>300000</v>
      </c>
      <c r="E45" s="31"/>
      <c r="F45" s="115"/>
      <c r="G45" s="115"/>
      <c r="H45" s="31"/>
      <c r="I45" s="31"/>
      <c r="J45" s="31"/>
      <c r="K45" s="106">
        <f>D45-E45-H45</f>
        <v>300000</v>
      </c>
    </row>
    <row r="46" spans="1:11" ht="11.25" customHeight="1" hidden="1">
      <c r="A46" s="30" t="s">
        <v>40</v>
      </c>
      <c r="B46" s="31">
        <v>10874.35</v>
      </c>
      <c r="C46" s="31">
        <v>5000</v>
      </c>
      <c r="D46" s="31">
        <v>5000</v>
      </c>
      <c r="E46" s="31">
        <v>4252.45</v>
      </c>
      <c r="F46" s="115">
        <f t="shared" si="2"/>
        <v>85.04899999999999</v>
      </c>
      <c r="G46" s="116"/>
      <c r="H46" s="27"/>
      <c r="I46" s="28"/>
      <c r="J46" s="27">
        <f>E46-I46</f>
        <v>4252.45</v>
      </c>
      <c r="K46" s="107">
        <f>D46-E46-H46</f>
        <v>747.5500000000002</v>
      </c>
    </row>
    <row r="47" spans="1:11" s="11" customFormat="1" ht="11.25" customHeight="1" hidden="1">
      <c r="A47" s="25" t="s">
        <v>103</v>
      </c>
      <c r="B47" s="26">
        <f aca="true" t="shared" si="14" ref="B47:E49">B48</f>
        <v>0</v>
      </c>
      <c r="C47" s="26">
        <f t="shared" si="14"/>
        <v>0</v>
      </c>
      <c r="D47" s="26">
        <f t="shared" si="14"/>
        <v>9000</v>
      </c>
      <c r="E47" s="26">
        <f t="shared" si="14"/>
        <v>4920</v>
      </c>
      <c r="F47" s="115">
        <f t="shared" si="2"/>
        <v>54.666666666666664</v>
      </c>
      <c r="G47" s="116"/>
      <c r="H47" s="29">
        <f>H48</f>
        <v>0</v>
      </c>
      <c r="I47" s="29">
        <f>I48</f>
        <v>0</v>
      </c>
      <c r="J47" s="29">
        <f>J48</f>
        <v>4920</v>
      </c>
      <c r="K47" s="29">
        <f>K48</f>
        <v>4080</v>
      </c>
    </row>
    <row r="48" spans="1:11" s="11" customFormat="1" ht="21" customHeight="1" hidden="1">
      <c r="A48" s="25" t="s">
        <v>102</v>
      </c>
      <c r="B48" s="26">
        <f t="shared" si="14"/>
        <v>0</v>
      </c>
      <c r="C48" s="26">
        <f t="shared" si="14"/>
        <v>0</v>
      </c>
      <c r="D48" s="26">
        <f t="shared" si="14"/>
        <v>9000</v>
      </c>
      <c r="E48" s="26">
        <f t="shared" si="14"/>
        <v>4920</v>
      </c>
      <c r="F48" s="115">
        <f t="shared" si="2"/>
        <v>54.666666666666664</v>
      </c>
      <c r="G48" s="116"/>
      <c r="H48" s="29">
        <f>H50</f>
        <v>0</v>
      </c>
      <c r="I48" s="29">
        <f>I50</f>
        <v>0</v>
      </c>
      <c r="J48" s="29">
        <f>J50</f>
        <v>4920</v>
      </c>
      <c r="K48" s="29">
        <f>K50</f>
        <v>4080</v>
      </c>
    </row>
    <row r="49" spans="1:11" s="11" customFormat="1" ht="22.5" customHeight="1" hidden="1">
      <c r="A49" s="30" t="s">
        <v>11</v>
      </c>
      <c r="B49" s="26">
        <f t="shared" si="14"/>
        <v>0</v>
      </c>
      <c r="C49" s="26">
        <f t="shared" si="14"/>
        <v>0</v>
      </c>
      <c r="D49" s="26">
        <f t="shared" si="14"/>
        <v>9000</v>
      </c>
      <c r="E49" s="26">
        <f t="shared" si="14"/>
        <v>4920</v>
      </c>
      <c r="F49" s="115">
        <f t="shared" si="2"/>
        <v>54.666666666666664</v>
      </c>
      <c r="G49" s="116"/>
      <c r="H49" s="29">
        <f>H50</f>
        <v>0</v>
      </c>
      <c r="I49" s="29">
        <f>I50</f>
        <v>0</v>
      </c>
      <c r="J49" s="29">
        <f>J50</f>
        <v>4920</v>
      </c>
      <c r="K49" s="29">
        <f>K50</f>
        <v>4080</v>
      </c>
    </row>
    <row r="50" spans="1:11" ht="22.5" customHeight="1" hidden="1">
      <c r="A50" s="121" t="s">
        <v>104</v>
      </c>
      <c r="B50" s="31"/>
      <c r="C50" s="31"/>
      <c r="D50" s="31">
        <v>9000</v>
      </c>
      <c r="E50" s="31">
        <v>4920</v>
      </c>
      <c r="F50" s="115">
        <f t="shared" si="2"/>
        <v>54.666666666666664</v>
      </c>
      <c r="G50" s="116"/>
      <c r="H50" s="27"/>
      <c r="I50" s="28"/>
      <c r="J50" s="27">
        <f>E50-I50</f>
        <v>4920</v>
      </c>
      <c r="K50" s="107">
        <f>D50-E50-H50</f>
        <v>4080</v>
      </c>
    </row>
    <row r="51" spans="1:11" s="12" customFormat="1" ht="11.25" customHeight="1" hidden="1">
      <c r="A51" s="37" t="s">
        <v>15</v>
      </c>
      <c r="B51" s="22">
        <f>B52</f>
        <v>21356</v>
      </c>
      <c r="C51" s="22">
        <f aca="true" t="shared" si="15" ref="C51:I51">C52</f>
        <v>840705</v>
      </c>
      <c r="D51" s="22">
        <f t="shared" si="15"/>
        <v>819747.34</v>
      </c>
      <c r="E51" s="22">
        <f t="shared" si="15"/>
        <v>816747.34</v>
      </c>
      <c r="F51" s="115">
        <f t="shared" si="2"/>
        <v>99.63403357917575</v>
      </c>
      <c r="G51" s="116">
        <f>E51/B51*100</f>
        <v>3824.4396890803523</v>
      </c>
      <c r="H51" s="22">
        <f t="shared" si="15"/>
        <v>0</v>
      </c>
      <c r="I51" s="22">
        <f t="shared" si="15"/>
        <v>683715.49</v>
      </c>
      <c r="J51" s="29">
        <f>E51-I51</f>
        <v>133031.84999999998</v>
      </c>
      <c r="K51" s="107">
        <f>D51-E51-H51</f>
        <v>3000</v>
      </c>
    </row>
    <row r="52" spans="1:11" ht="12.75" customHeight="1" hidden="1">
      <c r="A52" s="25" t="s">
        <v>16</v>
      </c>
      <c r="B52" s="26">
        <f>B53</f>
        <v>21356</v>
      </c>
      <c r="C52" s="26">
        <f>C53+C56+C58</f>
        <v>840705</v>
      </c>
      <c r="D52" s="26">
        <f aca="true" t="shared" si="16" ref="D52:I52">D53+D56+D58</f>
        <v>819747.34</v>
      </c>
      <c r="E52" s="26">
        <f t="shared" si="16"/>
        <v>816747.34</v>
      </c>
      <c r="F52" s="115">
        <f t="shared" si="2"/>
        <v>99.63403357917575</v>
      </c>
      <c r="G52" s="116">
        <f>E52/B52*100</f>
        <v>3824.4396890803523</v>
      </c>
      <c r="H52" s="26">
        <f t="shared" si="16"/>
        <v>0</v>
      </c>
      <c r="I52" s="26">
        <f t="shared" si="16"/>
        <v>683715.49</v>
      </c>
      <c r="J52" s="26">
        <f>J53+J56+J58</f>
        <v>133031.84999999998</v>
      </c>
      <c r="K52" s="107">
        <f>D52-E52-H52</f>
        <v>3000</v>
      </c>
    </row>
    <row r="53" spans="1:11" s="11" customFormat="1" ht="24" customHeight="1" hidden="1">
      <c r="A53" s="25" t="s">
        <v>17</v>
      </c>
      <c r="B53" s="26">
        <f>B55+B54</f>
        <v>21356</v>
      </c>
      <c r="C53" s="26">
        <f aca="true" t="shared" si="17" ref="C53:K53">C55+C54</f>
        <v>0</v>
      </c>
      <c r="D53" s="26">
        <f t="shared" si="17"/>
        <v>8000</v>
      </c>
      <c r="E53" s="26">
        <f t="shared" si="17"/>
        <v>5000</v>
      </c>
      <c r="F53" s="115">
        <f t="shared" si="2"/>
        <v>62.5</v>
      </c>
      <c r="G53" s="116">
        <f>E53/B53*100</f>
        <v>23.41262408690766</v>
      </c>
      <c r="H53" s="26">
        <f t="shared" si="17"/>
        <v>0</v>
      </c>
      <c r="I53" s="26">
        <f t="shared" si="17"/>
        <v>0</v>
      </c>
      <c r="J53" s="26">
        <f t="shared" si="17"/>
        <v>5000</v>
      </c>
      <c r="K53" s="26">
        <f t="shared" si="17"/>
        <v>3000</v>
      </c>
    </row>
    <row r="54" spans="1:11" s="11" customFormat="1" ht="24" customHeight="1" hidden="1">
      <c r="A54" s="30" t="s">
        <v>105</v>
      </c>
      <c r="B54" s="31"/>
      <c r="C54" s="31"/>
      <c r="D54" s="31">
        <v>8000</v>
      </c>
      <c r="E54" s="31">
        <v>5000</v>
      </c>
      <c r="F54" s="115">
        <f t="shared" si="2"/>
        <v>62.5</v>
      </c>
      <c r="G54" s="116"/>
      <c r="H54" s="27"/>
      <c r="I54" s="28"/>
      <c r="J54" s="27">
        <f>E54-I54</f>
        <v>5000</v>
      </c>
      <c r="K54" s="106">
        <f>D54-E54-H54</f>
        <v>3000</v>
      </c>
    </row>
    <row r="55" spans="1:11" ht="12.75" customHeight="1" hidden="1">
      <c r="A55" s="30" t="s">
        <v>18</v>
      </c>
      <c r="B55" s="31">
        <v>21356</v>
      </c>
      <c r="C55" s="31"/>
      <c r="D55" s="31"/>
      <c r="E55" s="31"/>
      <c r="F55" s="115"/>
      <c r="G55" s="116">
        <f>E55/B55*100</f>
        <v>0</v>
      </c>
      <c r="H55" s="27"/>
      <c r="I55" s="28"/>
      <c r="J55" s="27">
        <f>E55-I55</f>
        <v>0</v>
      </c>
      <c r="K55" s="107">
        <f>D55-E55-H55</f>
        <v>0</v>
      </c>
    </row>
    <row r="56" spans="1:11" ht="31.5" customHeight="1" hidden="1">
      <c r="A56" s="25" t="s">
        <v>17</v>
      </c>
      <c r="B56" s="31">
        <f>B57</f>
        <v>0</v>
      </c>
      <c r="C56" s="31">
        <f aca="true" t="shared" si="18" ref="C56:J56">C57</f>
        <v>714599.25</v>
      </c>
      <c r="D56" s="31">
        <f t="shared" si="18"/>
        <v>689976.73</v>
      </c>
      <c r="E56" s="31">
        <f t="shared" si="18"/>
        <v>689976.73</v>
      </c>
      <c r="F56" s="115">
        <f t="shared" si="2"/>
        <v>100</v>
      </c>
      <c r="G56" s="116"/>
      <c r="H56" s="31">
        <f t="shared" si="18"/>
        <v>0</v>
      </c>
      <c r="I56" s="31">
        <f t="shared" si="18"/>
        <v>683715.49</v>
      </c>
      <c r="J56" s="31">
        <f t="shared" si="18"/>
        <v>6261.239999999991</v>
      </c>
      <c r="K56" s="107"/>
    </row>
    <row r="57" spans="1:11" ht="22.5" customHeight="1" hidden="1">
      <c r="A57" s="117" t="s">
        <v>90</v>
      </c>
      <c r="B57" s="31"/>
      <c r="C57" s="31">
        <v>714599.25</v>
      </c>
      <c r="D57" s="31">
        <v>689976.73</v>
      </c>
      <c r="E57" s="31">
        <v>689976.73</v>
      </c>
      <c r="F57" s="115">
        <f t="shared" si="2"/>
        <v>100</v>
      </c>
      <c r="G57" s="116"/>
      <c r="H57" s="27"/>
      <c r="I57" s="28">
        <v>683715.49</v>
      </c>
      <c r="J57" s="27">
        <f>E57-I57</f>
        <v>6261.239999999991</v>
      </c>
      <c r="K57" s="107">
        <f>D57-E57-H57</f>
        <v>0</v>
      </c>
    </row>
    <row r="58" spans="1:11" ht="31.5" customHeight="1" hidden="1">
      <c r="A58" s="25" t="s">
        <v>17</v>
      </c>
      <c r="B58" s="31">
        <f>B59</f>
        <v>0</v>
      </c>
      <c r="C58" s="31">
        <f aca="true" t="shared" si="19" ref="C58:J58">C59</f>
        <v>126105.75</v>
      </c>
      <c r="D58" s="31">
        <f t="shared" si="19"/>
        <v>121770.61</v>
      </c>
      <c r="E58" s="31">
        <f t="shared" si="19"/>
        <v>121770.61</v>
      </c>
      <c r="F58" s="115">
        <f t="shared" si="2"/>
        <v>100</v>
      </c>
      <c r="G58" s="116"/>
      <c r="H58" s="31">
        <f t="shared" si="19"/>
        <v>0</v>
      </c>
      <c r="I58" s="31">
        <f t="shared" si="19"/>
        <v>0</v>
      </c>
      <c r="J58" s="31">
        <f t="shared" si="19"/>
        <v>121770.61</v>
      </c>
      <c r="K58" s="107"/>
    </row>
    <row r="59" spans="1:11" ht="22.5" customHeight="1" hidden="1">
      <c r="A59" s="117" t="s">
        <v>90</v>
      </c>
      <c r="B59" s="31"/>
      <c r="C59" s="31">
        <v>126105.75</v>
      </c>
      <c r="D59" s="31">
        <v>121770.61</v>
      </c>
      <c r="E59" s="31">
        <v>121770.61</v>
      </c>
      <c r="F59" s="115">
        <f t="shared" si="2"/>
        <v>100</v>
      </c>
      <c r="G59" s="116"/>
      <c r="H59" s="27"/>
      <c r="I59" s="28"/>
      <c r="J59" s="27">
        <f>E59-I59</f>
        <v>121770.61</v>
      </c>
      <c r="K59" s="107">
        <f>D59-E59-H59</f>
        <v>0</v>
      </c>
    </row>
    <row r="60" spans="1:11" s="12" customFormat="1" ht="26.25" customHeight="1" hidden="1">
      <c r="A60" s="37" t="s">
        <v>19</v>
      </c>
      <c r="B60" s="22">
        <f>B61+B64</f>
        <v>748502.92</v>
      </c>
      <c r="C60" s="22">
        <f>C61+C64</f>
        <v>0</v>
      </c>
      <c r="D60" s="22">
        <f>D61+D64</f>
        <v>20000</v>
      </c>
      <c r="E60" s="22">
        <f>E61+E64</f>
        <v>0</v>
      </c>
      <c r="F60" s="116">
        <f t="shared" si="2"/>
        <v>0</v>
      </c>
      <c r="G60" s="116">
        <f>E60/B60*100</f>
        <v>0</v>
      </c>
      <c r="H60" s="22">
        <f>H61+H64</f>
        <v>0</v>
      </c>
      <c r="I60" s="22">
        <f>I61+I64</f>
        <v>0</v>
      </c>
      <c r="J60" s="29">
        <f>E60-I60</f>
        <v>0</v>
      </c>
      <c r="K60" s="107">
        <f>D60-E60-H60</f>
        <v>20000</v>
      </c>
    </row>
    <row r="61" spans="1:11" ht="12.75" customHeight="1" hidden="1">
      <c r="A61" s="25" t="s">
        <v>8</v>
      </c>
      <c r="B61" s="26">
        <f>B62</f>
        <v>0</v>
      </c>
      <c r="C61" s="26">
        <f>C62</f>
        <v>0</v>
      </c>
      <c r="D61" s="26">
        <f>D62</f>
        <v>20000</v>
      </c>
      <c r="E61" s="26">
        <f>E62</f>
        <v>0</v>
      </c>
      <c r="F61" s="116">
        <f t="shared" si="2"/>
        <v>0</v>
      </c>
      <c r="G61" s="116"/>
      <c r="H61" s="55">
        <f>H62</f>
        <v>0</v>
      </c>
      <c r="I61" s="55">
        <f>I62</f>
        <v>0</v>
      </c>
      <c r="J61" s="55">
        <f>J62</f>
        <v>0</v>
      </c>
      <c r="K61" s="107">
        <f>D61-E61-H61</f>
        <v>20000</v>
      </c>
    </row>
    <row r="62" spans="1:11" s="11" customFormat="1" ht="24" customHeight="1" hidden="1">
      <c r="A62" s="25" t="s">
        <v>23</v>
      </c>
      <c r="B62" s="26">
        <f>B63</f>
        <v>0</v>
      </c>
      <c r="C62" s="26">
        <f aca="true" t="shared" si="20" ref="C62:K62">C63</f>
        <v>0</v>
      </c>
      <c r="D62" s="26">
        <f t="shared" si="20"/>
        <v>20000</v>
      </c>
      <c r="E62" s="26">
        <f t="shared" si="20"/>
        <v>0</v>
      </c>
      <c r="F62" s="116">
        <f t="shared" si="2"/>
        <v>0</v>
      </c>
      <c r="G62" s="116"/>
      <c r="H62" s="26">
        <f t="shared" si="20"/>
        <v>0</v>
      </c>
      <c r="I62" s="26">
        <f t="shared" si="20"/>
        <v>0</v>
      </c>
      <c r="J62" s="26">
        <f t="shared" si="20"/>
        <v>0</v>
      </c>
      <c r="K62" s="105">
        <f t="shared" si="20"/>
        <v>20000</v>
      </c>
    </row>
    <row r="63" spans="1:11" ht="22.5" customHeight="1" hidden="1">
      <c r="A63" s="117" t="s">
        <v>106</v>
      </c>
      <c r="B63" s="31"/>
      <c r="C63" s="31"/>
      <c r="D63" s="31">
        <v>20000</v>
      </c>
      <c r="E63" s="31"/>
      <c r="F63" s="115">
        <f t="shared" si="2"/>
        <v>0</v>
      </c>
      <c r="G63" s="116"/>
      <c r="H63" s="27"/>
      <c r="I63" s="28"/>
      <c r="J63" s="27">
        <f aca="true" t="shared" si="21" ref="J63:J68">E63-I63</f>
        <v>0</v>
      </c>
      <c r="K63" s="107">
        <f aca="true" t="shared" si="22" ref="K63:K68">D63-E63-H63</f>
        <v>20000</v>
      </c>
    </row>
    <row r="64" spans="1:11" ht="18" customHeight="1" hidden="1">
      <c r="A64" s="25" t="s">
        <v>14</v>
      </c>
      <c r="B64" s="26">
        <f>B65+B67</f>
        <v>748502.92</v>
      </c>
      <c r="C64" s="26">
        <f aca="true" t="shared" si="23" ref="C64:I64">C65+C67</f>
        <v>0</v>
      </c>
      <c r="D64" s="26">
        <f t="shared" si="23"/>
        <v>0</v>
      </c>
      <c r="E64" s="26">
        <f t="shared" si="23"/>
        <v>0</v>
      </c>
      <c r="F64" s="116"/>
      <c r="G64" s="116">
        <f aca="true" t="shared" si="24" ref="G64:G71">E64/B64*100</f>
        <v>0</v>
      </c>
      <c r="H64" s="26">
        <f t="shared" si="23"/>
        <v>0</v>
      </c>
      <c r="I64" s="26">
        <f t="shared" si="23"/>
        <v>0</v>
      </c>
      <c r="J64" s="29">
        <f t="shared" si="21"/>
        <v>0</v>
      </c>
      <c r="K64" s="107">
        <f t="shared" si="22"/>
        <v>0</v>
      </c>
    </row>
    <row r="65" spans="1:11" s="11" customFormat="1" ht="23.25" customHeight="1" hidden="1">
      <c r="A65" s="25" t="s">
        <v>6</v>
      </c>
      <c r="B65" s="26">
        <f>B66</f>
        <v>626048.65</v>
      </c>
      <c r="C65" s="26">
        <f>C66</f>
        <v>0</v>
      </c>
      <c r="D65" s="26">
        <f>D66</f>
        <v>0</v>
      </c>
      <c r="E65" s="26">
        <f>E66</f>
        <v>0</v>
      </c>
      <c r="F65" s="116"/>
      <c r="G65" s="116">
        <f t="shared" si="24"/>
        <v>0</v>
      </c>
      <c r="H65" s="29">
        <f>H66</f>
        <v>0</v>
      </c>
      <c r="I65" s="29">
        <f>I66</f>
        <v>0</v>
      </c>
      <c r="J65" s="29">
        <f t="shared" si="21"/>
        <v>0</v>
      </c>
      <c r="K65" s="107">
        <f t="shared" si="22"/>
        <v>0</v>
      </c>
    </row>
    <row r="66" spans="1:11" ht="33.75" customHeight="1" hidden="1">
      <c r="A66" s="68" t="s">
        <v>53</v>
      </c>
      <c r="B66" s="31">
        <v>626048.65</v>
      </c>
      <c r="C66" s="31"/>
      <c r="D66" s="31"/>
      <c r="E66" s="31"/>
      <c r="F66" s="115"/>
      <c r="G66" s="116">
        <f t="shared" si="24"/>
        <v>0</v>
      </c>
      <c r="H66" s="27"/>
      <c r="I66" s="27"/>
      <c r="J66" s="27">
        <f t="shared" si="21"/>
        <v>0</v>
      </c>
      <c r="K66" s="107">
        <f t="shared" si="22"/>
        <v>0</v>
      </c>
    </row>
    <row r="67" spans="1:11" ht="26.25" customHeight="1" hidden="1">
      <c r="A67" s="25" t="s">
        <v>6</v>
      </c>
      <c r="B67" s="26">
        <f>B68</f>
        <v>122454.27</v>
      </c>
      <c r="C67" s="26">
        <f aca="true" t="shared" si="25" ref="C67:I67">C68</f>
        <v>0</v>
      </c>
      <c r="D67" s="26">
        <f t="shared" si="25"/>
        <v>0</v>
      </c>
      <c r="E67" s="26">
        <f t="shared" si="25"/>
        <v>0</v>
      </c>
      <c r="F67" s="116"/>
      <c r="G67" s="116">
        <f t="shared" si="24"/>
        <v>0</v>
      </c>
      <c r="H67" s="31">
        <f t="shared" si="25"/>
        <v>0</v>
      </c>
      <c r="I67" s="31">
        <f t="shared" si="25"/>
        <v>0</v>
      </c>
      <c r="J67" s="29">
        <f t="shared" si="21"/>
        <v>0</v>
      </c>
      <c r="K67" s="107">
        <f t="shared" si="22"/>
        <v>0</v>
      </c>
    </row>
    <row r="68" spans="1:11" ht="33.75" customHeight="1" hidden="1">
      <c r="A68" s="68" t="s">
        <v>53</v>
      </c>
      <c r="B68" s="31">
        <v>122454.27</v>
      </c>
      <c r="C68" s="31"/>
      <c r="D68" s="31"/>
      <c r="E68" s="31"/>
      <c r="F68" s="115"/>
      <c r="G68" s="116">
        <f t="shared" si="24"/>
        <v>0</v>
      </c>
      <c r="H68" s="27"/>
      <c r="I68" s="27"/>
      <c r="J68" s="27">
        <f t="shared" si="21"/>
        <v>0</v>
      </c>
      <c r="K68" s="107">
        <f t="shared" si="22"/>
        <v>0</v>
      </c>
    </row>
    <row r="69" spans="1:13" ht="15.75" customHeight="1" hidden="1">
      <c r="A69" s="25" t="s">
        <v>21</v>
      </c>
      <c r="B69" s="26">
        <f>B70+B89+B99+B86+B94</f>
        <v>336253.76</v>
      </c>
      <c r="C69" s="26">
        <f aca="true" t="shared" si="26" ref="C69:K69">C70+C89+C99+C86+C94</f>
        <v>150650</v>
      </c>
      <c r="D69" s="26">
        <f t="shared" si="26"/>
        <v>199833.49</v>
      </c>
      <c r="E69" s="26">
        <f t="shared" si="26"/>
        <v>182249.99</v>
      </c>
      <c r="F69" s="115">
        <f t="shared" si="2"/>
        <v>91.20092432955057</v>
      </c>
      <c r="G69" s="116">
        <f t="shared" si="24"/>
        <v>54.20013444608024</v>
      </c>
      <c r="H69" s="26">
        <f t="shared" si="26"/>
        <v>0</v>
      </c>
      <c r="I69" s="26">
        <f t="shared" si="26"/>
        <v>45833.490000000005</v>
      </c>
      <c r="J69" s="26">
        <f t="shared" si="26"/>
        <v>136416.5</v>
      </c>
      <c r="K69" s="26">
        <f t="shared" si="26"/>
        <v>17583.5</v>
      </c>
      <c r="L69" s="11"/>
      <c r="M69" s="11"/>
    </row>
    <row r="70" spans="1:11" ht="14.25" customHeight="1" hidden="1">
      <c r="A70" s="25" t="s">
        <v>22</v>
      </c>
      <c r="B70" s="26">
        <f>B75+B78+B71+B82+B84+B80</f>
        <v>221071.64</v>
      </c>
      <c r="C70" s="26">
        <f aca="true" t="shared" si="27" ref="C70:I70">C75+C78+C71+C82+C84+C80</f>
        <v>45800</v>
      </c>
      <c r="D70" s="26">
        <f t="shared" si="27"/>
        <v>199833.49</v>
      </c>
      <c r="E70" s="26">
        <f t="shared" si="27"/>
        <v>182249.99</v>
      </c>
      <c r="F70" s="115">
        <f t="shared" si="2"/>
        <v>91.20092432955057</v>
      </c>
      <c r="G70" s="116">
        <f t="shared" si="24"/>
        <v>82.43933504994126</v>
      </c>
      <c r="H70" s="26">
        <f t="shared" si="27"/>
        <v>0</v>
      </c>
      <c r="I70" s="26">
        <f t="shared" si="27"/>
        <v>45833.490000000005</v>
      </c>
      <c r="J70" s="26">
        <f>J75+J78+J71+J82+J84+J80</f>
        <v>136416.5</v>
      </c>
      <c r="K70" s="26">
        <f>K75+K78+K71+K82+K84+K80</f>
        <v>17583.5</v>
      </c>
    </row>
    <row r="71" spans="1:11" ht="14.25" customHeight="1" hidden="1">
      <c r="A71" s="68" t="s">
        <v>6</v>
      </c>
      <c r="B71" s="60">
        <f>B72+B74+B73</f>
        <v>215103.25</v>
      </c>
      <c r="C71" s="60">
        <f aca="true" t="shared" si="28" ref="C71:J71">C72+C74+C73</f>
        <v>0</v>
      </c>
      <c r="D71" s="60">
        <f t="shared" si="28"/>
        <v>123000</v>
      </c>
      <c r="E71" s="60">
        <f t="shared" si="28"/>
        <v>111522.22</v>
      </c>
      <c r="F71" s="115">
        <f t="shared" si="2"/>
        <v>90.66847154471544</v>
      </c>
      <c r="G71" s="116">
        <f t="shared" si="24"/>
        <v>51.84590190989676</v>
      </c>
      <c r="H71" s="60">
        <f t="shared" si="28"/>
        <v>0</v>
      </c>
      <c r="I71" s="60">
        <f t="shared" si="28"/>
        <v>0</v>
      </c>
      <c r="J71" s="60">
        <f t="shared" si="28"/>
        <v>111522.22</v>
      </c>
      <c r="K71" s="110">
        <f>K72+K74+K73</f>
        <v>11477.779999999999</v>
      </c>
    </row>
    <row r="72" spans="1:11" s="64" customFormat="1" ht="14.25" customHeight="1" hidden="1">
      <c r="A72" s="30" t="s">
        <v>83</v>
      </c>
      <c r="B72" s="43">
        <v>146603.25</v>
      </c>
      <c r="C72" s="43"/>
      <c r="D72" s="43">
        <v>120000</v>
      </c>
      <c r="E72" s="43">
        <v>111522.22</v>
      </c>
      <c r="F72" s="115">
        <f t="shared" si="2"/>
        <v>92.93518333333334</v>
      </c>
      <c r="G72" s="116"/>
      <c r="H72" s="43"/>
      <c r="I72" s="43"/>
      <c r="J72" s="27">
        <f aca="true" t="shared" si="29" ref="J72:J91">E72-I72</f>
        <v>111522.22</v>
      </c>
      <c r="K72" s="106">
        <f>D72-E72-H72</f>
        <v>8477.779999999999</v>
      </c>
    </row>
    <row r="73" spans="1:11" s="64" customFormat="1" ht="14.25" customHeight="1" hidden="1">
      <c r="A73" s="121" t="s">
        <v>111</v>
      </c>
      <c r="B73" s="43"/>
      <c r="C73" s="43"/>
      <c r="D73" s="43">
        <v>3000</v>
      </c>
      <c r="E73" s="43"/>
      <c r="F73" s="115"/>
      <c r="G73" s="116"/>
      <c r="H73" s="43"/>
      <c r="I73" s="43"/>
      <c r="J73" s="27"/>
      <c r="K73" s="106">
        <f>D73-E73-H73</f>
        <v>3000</v>
      </c>
    </row>
    <row r="74" spans="1:11" s="64" customFormat="1" ht="14.25" customHeight="1" hidden="1">
      <c r="A74" s="79" t="s">
        <v>61</v>
      </c>
      <c r="B74" s="43">
        <v>68500</v>
      </c>
      <c r="C74" s="43"/>
      <c r="D74" s="43"/>
      <c r="E74" s="43"/>
      <c r="F74" s="115"/>
      <c r="G74" s="116"/>
      <c r="H74" s="43"/>
      <c r="I74" s="43"/>
      <c r="J74" s="27">
        <f t="shared" si="29"/>
        <v>0</v>
      </c>
      <c r="K74" s="106"/>
    </row>
    <row r="75" spans="1:11" ht="14.25" customHeight="1" hidden="1">
      <c r="A75" s="68" t="s">
        <v>6</v>
      </c>
      <c r="B75" s="60">
        <f>B76+B77</f>
        <v>5968.39</v>
      </c>
      <c r="C75" s="60">
        <f aca="true" t="shared" si="30" ref="C75:K75">C76+C77</f>
        <v>38930</v>
      </c>
      <c r="D75" s="60">
        <f t="shared" si="30"/>
        <v>0</v>
      </c>
      <c r="E75" s="60">
        <f t="shared" si="30"/>
        <v>0</v>
      </c>
      <c r="F75" s="116"/>
      <c r="G75" s="116"/>
      <c r="H75" s="60">
        <f t="shared" si="30"/>
        <v>0</v>
      </c>
      <c r="I75" s="60">
        <f t="shared" si="30"/>
        <v>0</v>
      </c>
      <c r="J75" s="29">
        <f t="shared" si="29"/>
        <v>0</v>
      </c>
      <c r="K75" s="110">
        <f t="shared" si="30"/>
        <v>0</v>
      </c>
    </row>
    <row r="76" spans="1:11" ht="14.25" customHeight="1" hidden="1">
      <c r="A76" s="79" t="s">
        <v>91</v>
      </c>
      <c r="B76" s="60"/>
      <c r="C76" s="43">
        <v>38930</v>
      </c>
      <c r="D76" s="43"/>
      <c r="E76" s="60"/>
      <c r="F76" s="116"/>
      <c r="G76" s="116"/>
      <c r="H76" s="43"/>
      <c r="I76" s="43"/>
      <c r="J76" s="27">
        <f t="shared" si="29"/>
        <v>0</v>
      </c>
      <c r="K76" s="107">
        <f>D76-E76-H76</f>
        <v>0</v>
      </c>
    </row>
    <row r="77" spans="1:11" ht="14.25" customHeight="1" hidden="1">
      <c r="A77" s="79" t="s">
        <v>78</v>
      </c>
      <c r="B77" s="60">
        <v>5968.39</v>
      </c>
      <c r="C77" s="60"/>
      <c r="D77" s="43"/>
      <c r="E77" s="43"/>
      <c r="F77" s="115"/>
      <c r="G77" s="116"/>
      <c r="H77" s="43"/>
      <c r="I77" s="43"/>
      <c r="J77" s="27">
        <f t="shared" si="29"/>
        <v>0</v>
      </c>
      <c r="K77" s="107"/>
    </row>
    <row r="78" spans="1:11" ht="14.25" customHeight="1" hidden="1">
      <c r="A78" s="68" t="s">
        <v>6</v>
      </c>
      <c r="B78" s="60">
        <f>B79</f>
        <v>0</v>
      </c>
      <c r="C78" s="60">
        <f>C79</f>
        <v>6870</v>
      </c>
      <c r="D78" s="60">
        <f>D79</f>
        <v>0</v>
      </c>
      <c r="E78" s="60">
        <f>E79</f>
        <v>0</v>
      </c>
      <c r="F78" s="115"/>
      <c r="G78" s="116"/>
      <c r="H78" s="60">
        <f>H79</f>
        <v>0</v>
      </c>
      <c r="I78" s="60"/>
      <c r="J78" s="27">
        <f t="shared" si="29"/>
        <v>0</v>
      </c>
      <c r="K78" s="107">
        <f>D78-E78-H78</f>
        <v>0</v>
      </c>
    </row>
    <row r="79" spans="1:11" ht="14.25" customHeight="1" hidden="1">
      <c r="A79" s="79" t="s">
        <v>91</v>
      </c>
      <c r="B79" s="60"/>
      <c r="C79" s="43">
        <v>6870</v>
      </c>
      <c r="D79" s="43"/>
      <c r="E79" s="60"/>
      <c r="F79" s="115"/>
      <c r="G79" s="116"/>
      <c r="H79" s="43"/>
      <c r="I79" s="43"/>
      <c r="J79" s="27">
        <f t="shared" si="29"/>
        <v>0</v>
      </c>
      <c r="K79" s="107">
        <f>D79-E79-H79</f>
        <v>0</v>
      </c>
    </row>
    <row r="80" spans="1:11" ht="14.25" customHeight="1" hidden="1">
      <c r="A80" s="68" t="s">
        <v>62</v>
      </c>
      <c r="B80" s="60">
        <f>B81</f>
        <v>0</v>
      </c>
      <c r="C80" s="60">
        <f aca="true" t="shared" si="31" ref="C80:K80">C81</f>
        <v>0</v>
      </c>
      <c r="D80" s="60">
        <f t="shared" si="31"/>
        <v>31000</v>
      </c>
      <c r="E80" s="60">
        <f t="shared" si="31"/>
        <v>24894.28</v>
      </c>
      <c r="F80" s="60">
        <f t="shared" si="31"/>
        <v>0</v>
      </c>
      <c r="G80" s="60">
        <f t="shared" si="31"/>
        <v>0</v>
      </c>
      <c r="H80" s="60">
        <f t="shared" si="31"/>
        <v>0</v>
      </c>
      <c r="I80" s="60">
        <f t="shared" si="31"/>
        <v>0</v>
      </c>
      <c r="J80" s="60">
        <f t="shared" si="31"/>
        <v>24894.28</v>
      </c>
      <c r="K80" s="60">
        <f t="shared" si="31"/>
        <v>6105.720000000001</v>
      </c>
    </row>
    <row r="81" spans="1:11" ht="14.25" customHeight="1" hidden="1">
      <c r="A81" s="121" t="s">
        <v>111</v>
      </c>
      <c r="B81" s="60"/>
      <c r="C81" s="43"/>
      <c r="D81" s="43">
        <v>31000</v>
      </c>
      <c r="E81" s="60">
        <v>24894.28</v>
      </c>
      <c r="F81" s="115"/>
      <c r="G81" s="125"/>
      <c r="H81" s="43"/>
      <c r="I81" s="43"/>
      <c r="J81" s="57">
        <f>E81-I81</f>
        <v>24894.28</v>
      </c>
      <c r="K81" s="119">
        <f>D81-E81-H81</f>
        <v>6105.720000000001</v>
      </c>
    </row>
    <row r="82" spans="1:11" ht="14.25" customHeight="1" hidden="1">
      <c r="A82" s="68" t="s">
        <v>62</v>
      </c>
      <c r="B82" s="60">
        <f>B83</f>
        <v>0</v>
      </c>
      <c r="C82" s="60">
        <f aca="true" t="shared" si="32" ref="C82:J82">C83</f>
        <v>0</v>
      </c>
      <c r="D82" s="60">
        <f t="shared" si="32"/>
        <v>38958.47</v>
      </c>
      <c r="E82" s="60">
        <f t="shared" si="32"/>
        <v>38958.47</v>
      </c>
      <c r="F82" s="115">
        <f t="shared" si="2"/>
        <v>100</v>
      </c>
      <c r="G82" s="60">
        <f t="shared" si="32"/>
        <v>0</v>
      </c>
      <c r="H82" s="60">
        <f t="shared" si="32"/>
        <v>0</v>
      </c>
      <c r="I82" s="60">
        <f t="shared" si="32"/>
        <v>38958.47</v>
      </c>
      <c r="J82" s="60">
        <f t="shared" si="32"/>
        <v>0</v>
      </c>
      <c r="K82" s="119"/>
    </row>
    <row r="83" spans="1:11" ht="14.25" customHeight="1" hidden="1">
      <c r="A83" s="79" t="s">
        <v>91</v>
      </c>
      <c r="B83" s="60"/>
      <c r="C83" s="43"/>
      <c r="D83" s="43">
        <v>38958.47</v>
      </c>
      <c r="E83" s="43">
        <v>38958.47</v>
      </c>
      <c r="F83" s="115">
        <f t="shared" si="2"/>
        <v>100</v>
      </c>
      <c r="G83" s="116"/>
      <c r="H83" s="43"/>
      <c r="I83" s="43">
        <v>38958.47</v>
      </c>
      <c r="J83" s="27">
        <f>E83-I83</f>
        <v>0</v>
      </c>
      <c r="K83" s="119"/>
    </row>
    <row r="84" spans="1:11" ht="14.25" customHeight="1" hidden="1">
      <c r="A84" s="68" t="s">
        <v>62</v>
      </c>
      <c r="B84" s="60">
        <f>B85</f>
        <v>0</v>
      </c>
      <c r="C84" s="60">
        <f aca="true" t="shared" si="33" ref="C84:J84">C85</f>
        <v>0</v>
      </c>
      <c r="D84" s="60">
        <f t="shared" si="33"/>
        <v>6875.02</v>
      </c>
      <c r="E84" s="60">
        <f t="shared" si="33"/>
        <v>6875.02</v>
      </c>
      <c r="F84" s="115">
        <f t="shared" si="2"/>
        <v>100</v>
      </c>
      <c r="G84" s="60">
        <f t="shared" si="33"/>
        <v>0</v>
      </c>
      <c r="H84" s="60">
        <f t="shared" si="33"/>
        <v>0</v>
      </c>
      <c r="I84" s="60">
        <f t="shared" si="33"/>
        <v>6875.02</v>
      </c>
      <c r="J84" s="60">
        <f t="shared" si="33"/>
        <v>0</v>
      </c>
      <c r="K84" s="119"/>
    </row>
    <row r="85" spans="1:11" ht="14.25" customHeight="1" hidden="1">
      <c r="A85" s="79" t="s">
        <v>91</v>
      </c>
      <c r="B85" s="60"/>
      <c r="C85" s="43"/>
      <c r="D85" s="43">
        <v>6875.02</v>
      </c>
      <c r="E85" s="43">
        <v>6875.02</v>
      </c>
      <c r="F85" s="115">
        <f t="shared" si="2"/>
        <v>100</v>
      </c>
      <c r="G85" s="116"/>
      <c r="H85" s="43"/>
      <c r="I85" s="43">
        <v>6875.02</v>
      </c>
      <c r="J85" s="27">
        <f>E85-I85</f>
        <v>0</v>
      </c>
      <c r="K85" s="119"/>
    </row>
    <row r="86" spans="1:11" ht="14.25" customHeight="1" hidden="1">
      <c r="A86" s="79" t="s">
        <v>80</v>
      </c>
      <c r="B86" s="60">
        <f>B87</f>
        <v>14998.2</v>
      </c>
      <c r="C86" s="60">
        <f aca="true" t="shared" si="34" ref="C86:K87">C87</f>
        <v>0</v>
      </c>
      <c r="D86" s="60">
        <f t="shared" si="34"/>
        <v>0</v>
      </c>
      <c r="E86" s="60">
        <f t="shared" si="34"/>
        <v>0</v>
      </c>
      <c r="F86" s="116"/>
      <c r="G86" s="116"/>
      <c r="H86" s="60">
        <f t="shared" si="34"/>
        <v>0</v>
      </c>
      <c r="I86" s="60">
        <f t="shared" si="34"/>
        <v>0</v>
      </c>
      <c r="J86" s="29">
        <f t="shared" si="29"/>
        <v>0</v>
      </c>
      <c r="K86" s="110">
        <f t="shared" si="34"/>
        <v>0</v>
      </c>
    </row>
    <row r="87" spans="1:11" ht="14.25" customHeight="1" hidden="1">
      <c r="A87" s="68" t="s">
        <v>6</v>
      </c>
      <c r="B87" s="60">
        <f>B88</f>
        <v>14998.2</v>
      </c>
      <c r="C87" s="60">
        <f t="shared" si="34"/>
        <v>0</v>
      </c>
      <c r="D87" s="60">
        <f t="shared" si="34"/>
        <v>0</v>
      </c>
      <c r="E87" s="60">
        <f t="shared" si="34"/>
        <v>0</v>
      </c>
      <c r="F87" s="116"/>
      <c r="G87" s="116"/>
      <c r="H87" s="60">
        <f t="shared" si="34"/>
        <v>0</v>
      </c>
      <c r="I87" s="60">
        <f t="shared" si="34"/>
        <v>0</v>
      </c>
      <c r="J87" s="29">
        <f t="shared" si="29"/>
        <v>0</v>
      </c>
      <c r="K87" s="110">
        <f t="shared" si="34"/>
        <v>0</v>
      </c>
    </row>
    <row r="88" spans="1:11" ht="14.25" customHeight="1" hidden="1">
      <c r="A88" s="79" t="s">
        <v>79</v>
      </c>
      <c r="B88" s="60">
        <v>14998.2</v>
      </c>
      <c r="C88" s="60"/>
      <c r="D88" s="43"/>
      <c r="E88" s="43"/>
      <c r="F88" s="115"/>
      <c r="G88" s="116"/>
      <c r="H88" s="43"/>
      <c r="I88" s="43"/>
      <c r="J88" s="27">
        <f t="shared" si="29"/>
        <v>0</v>
      </c>
      <c r="K88" s="107"/>
    </row>
    <row r="89" spans="1:11" s="13" customFormat="1" ht="13.5" customHeight="1" hidden="1">
      <c r="A89" s="61" t="s">
        <v>44</v>
      </c>
      <c r="B89" s="44">
        <f>B90+B92</f>
        <v>0</v>
      </c>
      <c r="C89" s="44">
        <f aca="true" t="shared" si="35" ref="C89:K89">C90+C92</f>
        <v>53600</v>
      </c>
      <c r="D89" s="44">
        <f t="shared" si="35"/>
        <v>0</v>
      </c>
      <c r="E89" s="44">
        <f t="shared" si="35"/>
        <v>0</v>
      </c>
      <c r="F89" s="116"/>
      <c r="G89" s="116"/>
      <c r="H89" s="44">
        <f t="shared" si="35"/>
        <v>0</v>
      </c>
      <c r="I89" s="44">
        <f t="shared" si="35"/>
        <v>0</v>
      </c>
      <c r="J89" s="29">
        <f t="shared" si="29"/>
        <v>0</v>
      </c>
      <c r="K89" s="111">
        <f t="shared" si="35"/>
        <v>0</v>
      </c>
    </row>
    <row r="90" spans="1:11" s="13" customFormat="1" ht="12.75" customHeight="1" hidden="1">
      <c r="A90" s="68" t="s">
        <v>62</v>
      </c>
      <c r="B90" s="46">
        <f>B91</f>
        <v>0</v>
      </c>
      <c r="C90" s="46">
        <f>C91</f>
        <v>45560</v>
      </c>
      <c r="D90" s="46">
        <f>D91</f>
        <v>0</v>
      </c>
      <c r="E90" s="46">
        <f>E91</f>
        <v>0</v>
      </c>
      <c r="F90" s="116"/>
      <c r="G90" s="116"/>
      <c r="H90" s="27">
        <f>H91</f>
        <v>0</v>
      </c>
      <c r="I90" s="27">
        <f>I91</f>
        <v>0</v>
      </c>
      <c r="J90" s="27">
        <f t="shared" si="29"/>
        <v>0</v>
      </c>
      <c r="K90" s="107">
        <f>D90-E90-H90</f>
        <v>0</v>
      </c>
    </row>
    <row r="91" spans="1:11" s="13" customFormat="1" ht="12.75" customHeight="1" hidden="1">
      <c r="A91" s="80" t="s">
        <v>92</v>
      </c>
      <c r="B91" s="46"/>
      <c r="C91" s="46">
        <v>45560</v>
      </c>
      <c r="D91" s="46"/>
      <c r="E91" s="46"/>
      <c r="F91" s="116"/>
      <c r="G91" s="116"/>
      <c r="H91" s="56"/>
      <c r="I91" s="45"/>
      <c r="J91" s="27">
        <f t="shared" si="29"/>
        <v>0</v>
      </c>
      <c r="K91" s="107">
        <f>D91-E91-H91</f>
        <v>0</v>
      </c>
    </row>
    <row r="92" spans="1:11" s="13" customFormat="1" ht="12.75" customHeight="1" hidden="1">
      <c r="A92" s="68" t="s">
        <v>63</v>
      </c>
      <c r="B92" s="46">
        <f>B93</f>
        <v>0</v>
      </c>
      <c r="C92" s="46">
        <f>C93</f>
        <v>8040</v>
      </c>
      <c r="D92" s="46">
        <f>D93</f>
        <v>0</v>
      </c>
      <c r="E92" s="46">
        <f>E93</f>
        <v>0</v>
      </c>
      <c r="F92" s="116"/>
      <c r="G92" s="116"/>
      <c r="H92" s="56"/>
      <c r="I92" s="45"/>
      <c r="J92" s="27">
        <f>J93</f>
        <v>0</v>
      </c>
      <c r="K92" s="107">
        <f>D92-E92-H92</f>
        <v>0</v>
      </c>
    </row>
    <row r="93" spans="1:11" s="13" customFormat="1" ht="12.75" customHeight="1" hidden="1">
      <c r="A93" s="80" t="s">
        <v>92</v>
      </c>
      <c r="B93" s="46"/>
      <c r="C93" s="46">
        <v>8040</v>
      </c>
      <c r="D93" s="46"/>
      <c r="E93" s="46"/>
      <c r="F93" s="116"/>
      <c r="G93" s="116"/>
      <c r="H93" s="56"/>
      <c r="I93" s="45"/>
      <c r="J93" s="27">
        <f>E93-I93</f>
        <v>0</v>
      </c>
      <c r="K93" s="107">
        <f>D93-E93-H93</f>
        <v>0</v>
      </c>
    </row>
    <row r="94" spans="1:11" s="13" customFormat="1" ht="12.75" customHeight="1" hidden="1">
      <c r="A94" s="80" t="s">
        <v>94</v>
      </c>
      <c r="B94" s="46">
        <f>B95+B97</f>
        <v>0</v>
      </c>
      <c r="C94" s="46">
        <f aca="true" t="shared" si="36" ref="C94:K94">C95+C97</f>
        <v>51250</v>
      </c>
      <c r="D94" s="46">
        <f t="shared" si="36"/>
        <v>0</v>
      </c>
      <c r="E94" s="46">
        <f t="shared" si="36"/>
        <v>0</v>
      </c>
      <c r="F94" s="46">
        <f t="shared" si="36"/>
        <v>0</v>
      </c>
      <c r="G94" s="46">
        <f t="shared" si="36"/>
        <v>0</v>
      </c>
      <c r="H94" s="46">
        <f t="shared" si="36"/>
        <v>0</v>
      </c>
      <c r="I94" s="46">
        <f t="shared" si="36"/>
        <v>0</v>
      </c>
      <c r="J94" s="46">
        <f t="shared" si="36"/>
        <v>0</v>
      </c>
      <c r="K94" s="46">
        <f t="shared" si="36"/>
        <v>0</v>
      </c>
    </row>
    <row r="95" spans="1:11" s="13" customFormat="1" ht="12.75" customHeight="1" hidden="1">
      <c r="A95" s="118" t="s">
        <v>77</v>
      </c>
      <c r="B95" s="46">
        <f>B96</f>
        <v>0</v>
      </c>
      <c r="C95" s="46">
        <f aca="true" t="shared" si="37" ref="C95:K95">C96</f>
        <v>43562.5</v>
      </c>
      <c r="D95" s="46">
        <f t="shared" si="37"/>
        <v>0</v>
      </c>
      <c r="E95" s="46">
        <f t="shared" si="37"/>
        <v>0</v>
      </c>
      <c r="F95" s="46">
        <f t="shared" si="37"/>
        <v>0</v>
      </c>
      <c r="G95" s="46">
        <f t="shared" si="37"/>
        <v>0</v>
      </c>
      <c r="H95" s="46">
        <f t="shared" si="37"/>
        <v>0</v>
      </c>
      <c r="I95" s="46">
        <f t="shared" si="37"/>
        <v>0</v>
      </c>
      <c r="J95" s="46">
        <f t="shared" si="37"/>
        <v>0</v>
      </c>
      <c r="K95" s="46">
        <f t="shared" si="37"/>
        <v>0</v>
      </c>
    </row>
    <row r="96" spans="1:11" s="13" customFormat="1" ht="12.75" customHeight="1" hidden="1">
      <c r="A96" s="68" t="s">
        <v>93</v>
      </c>
      <c r="B96" s="46"/>
      <c r="C96" s="46">
        <v>43562.5</v>
      </c>
      <c r="D96" s="46"/>
      <c r="E96" s="46"/>
      <c r="F96" s="116"/>
      <c r="G96" s="116"/>
      <c r="H96" s="56"/>
      <c r="I96" s="45"/>
      <c r="J96" s="27"/>
      <c r="K96" s="107"/>
    </row>
    <row r="97" spans="1:11" s="13" customFormat="1" ht="12.75" customHeight="1" hidden="1">
      <c r="A97" s="118" t="s">
        <v>77</v>
      </c>
      <c r="B97" s="46">
        <f>B98</f>
        <v>0</v>
      </c>
      <c r="C97" s="46">
        <f aca="true" t="shared" si="38" ref="C97:K97">C98</f>
        <v>7687.5</v>
      </c>
      <c r="D97" s="46">
        <f t="shared" si="38"/>
        <v>0</v>
      </c>
      <c r="E97" s="46">
        <f t="shared" si="38"/>
        <v>0</v>
      </c>
      <c r="F97" s="46">
        <f t="shared" si="38"/>
        <v>0</v>
      </c>
      <c r="G97" s="46">
        <f t="shared" si="38"/>
        <v>0</v>
      </c>
      <c r="H97" s="46">
        <f t="shared" si="38"/>
        <v>0</v>
      </c>
      <c r="I97" s="46">
        <f t="shared" si="38"/>
        <v>0</v>
      </c>
      <c r="J97" s="46">
        <f t="shared" si="38"/>
        <v>0</v>
      </c>
      <c r="K97" s="46">
        <f t="shared" si="38"/>
        <v>0</v>
      </c>
    </row>
    <row r="98" spans="1:11" s="13" customFormat="1" ht="12.75" customHeight="1" hidden="1">
      <c r="A98" s="68" t="s">
        <v>93</v>
      </c>
      <c r="B98" s="46"/>
      <c r="C98" s="46">
        <v>7687.5</v>
      </c>
      <c r="D98" s="46"/>
      <c r="E98" s="46"/>
      <c r="F98" s="116"/>
      <c r="G98" s="116"/>
      <c r="H98" s="56"/>
      <c r="I98" s="45"/>
      <c r="J98" s="27"/>
      <c r="K98" s="107"/>
    </row>
    <row r="99" spans="1:11" s="11" customFormat="1" ht="12.75" customHeight="1" hidden="1">
      <c r="A99" s="25" t="s">
        <v>49</v>
      </c>
      <c r="B99" s="26">
        <f>B103+B105+B100</f>
        <v>100183.92</v>
      </c>
      <c r="C99" s="26">
        <f>C103+C105+C100</f>
        <v>0</v>
      </c>
      <c r="D99" s="26">
        <f>D103+D105+D100</f>
        <v>0</v>
      </c>
      <c r="E99" s="26">
        <f>E103+E105+E100</f>
        <v>0</v>
      </c>
      <c r="F99" s="116"/>
      <c r="G99" s="116">
        <f>E99/B99*100</f>
        <v>0</v>
      </c>
      <c r="H99" s="26">
        <f>H103+H105+H100</f>
        <v>0</v>
      </c>
      <c r="I99" s="26">
        <f>I103+I105+I100</f>
        <v>0</v>
      </c>
      <c r="J99" s="26">
        <f>J103+J105+J100</f>
        <v>0</v>
      </c>
      <c r="K99" s="26">
        <f>K103+K105+K100</f>
        <v>0</v>
      </c>
    </row>
    <row r="100" spans="1:11" s="11" customFormat="1" ht="21.75" customHeight="1" hidden="1">
      <c r="A100" s="62" t="s">
        <v>10</v>
      </c>
      <c r="B100" s="26">
        <f>B101+B102</f>
        <v>47783.92</v>
      </c>
      <c r="C100" s="26">
        <f aca="true" t="shared" si="39" ref="C100:K100">C101+C102</f>
        <v>0</v>
      </c>
      <c r="D100" s="26">
        <f t="shared" si="39"/>
        <v>0</v>
      </c>
      <c r="E100" s="26">
        <f t="shared" si="39"/>
        <v>0</v>
      </c>
      <c r="F100" s="116"/>
      <c r="G100" s="116"/>
      <c r="H100" s="26">
        <f t="shared" si="39"/>
        <v>0</v>
      </c>
      <c r="I100" s="26">
        <f t="shared" si="39"/>
        <v>0</v>
      </c>
      <c r="J100" s="26">
        <f t="shared" si="39"/>
        <v>0</v>
      </c>
      <c r="K100" s="105">
        <f t="shared" si="39"/>
        <v>0</v>
      </c>
    </row>
    <row r="101" spans="1:11" s="64" customFormat="1" ht="22.5" customHeight="1" hidden="1">
      <c r="A101" s="68" t="s">
        <v>73</v>
      </c>
      <c r="B101" s="31">
        <v>9783.92</v>
      </c>
      <c r="C101" s="31"/>
      <c r="D101" s="31"/>
      <c r="E101" s="31"/>
      <c r="F101" s="115"/>
      <c r="G101" s="116"/>
      <c r="H101" s="31"/>
      <c r="I101" s="31"/>
      <c r="J101" s="27">
        <f aca="true" t="shared" si="40" ref="J101:J106">E101-I101</f>
        <v>0</v>
      </c>
      <c r="K101" s="112"/>
    </row>
    <row r="102" spans="1:11" s="64" customFormat="1" ht="22.5" customHeight="1" hidden="1">
      <c r="A102" s="68" t="s">
        <v>74</v>
      </c>
      <c r="B102" s="31">
        <v>38000</v>
      </c>
      <c r="C102" s="31"/>
      <c r="D102" s="31"/>
      <c r="E102" s="31"/>
      <c r="F102" s="115"/>
      <c r="G102" s="116"/>
      <c r="H102" s="31"/>
      <c r="I102" s="31"/>
      <c r="J102" s="27">
        <f t="shared" si="40"/>
        <v>0</v>
      </c>
      <c r="K102" s="112"/>
    </row>
    <row r="103" spans="1:11" s="11" customFormat="1" ht="25.5" customHeight="1" hidden="1">
      <c r="A103" s="99" t="s">
        <v>62</v>
      </c>
      <c r="B103" s="26">
        <f>B104</f>
        <v>39558.48</v>
      </c>
      <c r="C103" s="26">
        <f>C104</f>
        <v>0</v>
      </c>
      <c r="D103" s="26">
        <f>D104</f>
        <v>0</v>
      </c>
      <c r="E103" s="26">
        <f>E104</f>
        <v>0</v>
      </c>
      <c r="F103" s="116"/>
      <c r="G103" s="116">
        <f>E103/B103*100</f>
        <v>0</v>
      </c>
      <c r="H103" s="26">
        <f>H104</f>
        <v>0</v>
      </c>
      <c r="I103" s="26">
        <f>I104</f>
        <v>0</v>
      </c>
      <c r="J103" s="26">
        <f>J104</f>
        <v>0</v>
      </c>
      <c r="K103" s="26">
        <f>K104</f>
        <v>0</v>
      </c>
    </row>
    <row r="104" spans="1:11" s="11" customFormat="1" ht="25.5" customHeight="1" hidden="1">
      <c r="A104" s="68" t="s">
        <v>81</v>
      </c>
      <c r="B104" s="32">
        <v>39558.48</v>
      </c>
      <c r="C104" s="32"/>
      <c r="D104" s="32"/>
      <c r="E104" s="32"/>
      <c r="F104" s="115"/>
      <c r="G104" s="116"/>
      <c r="H104" s="29"/>
      <c r="I104" s="34"/>
      <c r="J104" s="27">
        <f t="shared" si="40"/>
        <v>0</v>
      </c>
      <c r="K104" s="107"/>
    </row>
    <row r="105" spans="1:11" s="11" customFormat="1" ht="25.5" customHeight="1" hidden="1">
      <c r="A105" s="99" t="s">
        <v>62</v>
      </c>
      <c r="B105" s="26">
        <f>B106</f>
        <v>12841.52</v>
      </c>
      <c r="C105" s="26">
        <f>C106</f>
        <v>0</v>
      </c>
      <c r="D105" s="26">
        <f>D106</f>
        <v>0</v>
      </c>
      <c r="E105" s="26">
        <f>E106</f>
        <v>0</v>
      </c>
      <c r="F105" s="116"/>
      <c r="G105" s="116">
        <f>E105/B105*100</f>
        <v>0</v>
      </c>
      <c r="H105" s="26">
        <f>H106</f>
        <v>0</v>
      </c>
      <c r="I105" s="26">
        <f>I106</f>
        <v>0</v>
      </c>
      <c r="J105" s="26">
        <f>J106</f>
        <v>0</v>
      </c>
      <c r="K105" s="26">
        <f>K106</f>
        <v>0</v>
      </c>
    </row>
    <row r="106" spans="1:11" s="11" customFormat="1" ht="25.5" customHeight="1" hidden="1">
      <c r="A106" s="68" t="s">
        <v>81</v>
      </c>
      <c r="B106" s="32">
        <v>12841.52</v>
      </c>
      <c r="C106" s="32"/>
      <c r="D106" s="32"/>
      <c r="E106" s="32"/>
      <c r="F106" s="116"/>
      <c r="G106" s="116"/>
      <c r="H106" s="29"/>
      <c r="I106" s="34"/>
      <c r="J106" s="27">
        <f t="shared" si="40"/>
        <v>0</v>
      </c>
      <c r="K106" s="107"/>
    </row>
    <row r="107" spans="1:11" s="12" customFormat="1" ht="22.5" customHeight="1" hidden="1">
      <c r="A107" s="37" t="s">
        <v>33</v>
      </c>
      <c r="B107" s="22">
        <f aca="true" t="shared" si="41" ref="B107:K107">B108+B119+B125+B128</f>
        <v>1672041.26</v>
      </c>
      <c r="C107" s="22">
        <f t="shared" si="41"/>
        <v>960617</v>
      </c>
      <c r="D107" s="22">
        <f t="shared" si="41"/>
        <v>1282133.01</v>
      </c>
      <c r="E107" s="22">
        <f t="shared" si="41"/>
        <v>901203.28</v>
      </c>
      <c r="F107" s="22">
        <f t="shared" si="41"/>
        <v>133.17690388106513</v>
      </c>
      <c r="G107" s="22">
        <f t="shared" si="41"/>
        <v>55.43429056290164</v>
      </c>
      <c r="H107" s="22">
        <f t="shared" si="41"/>
        <v>0</v>
      </c>
      <c r="I107" s="22">
        <f t="shared" si="41"/>
        <v>220616.77</v>
      </c>
      <c r="J107" s="22">
        <f t="shared" si="41"/>
        <v>680586.51</v>
      </c>
      <c r="K107" s="22">
        <f t="shared" si="41"/>
        <v>380929.73</v>
      </c>
    </row>
    <row r="108" spans="1:11" ht="12" customHeight="1" hidden="1">
      <c r="A108" s="25" t="s">
        <v>9</v>
      </c>
      <c r="B108" s="26">
        <f>B114+B112+B109+B117</f>
        <v>1461047.29</v>
      </c>
      <c r="C108" s="26">
        <f>C114+C112+C109+C117</f>
        <v>817617</v>
      </c>
      <c r="D108" s="26">
        <f>D114+D112+D109+D117</f>
        <v>922617</v>
      </c>
      <c r="E108" s="26">
        <f>E114+E112+E109+E117</f>
        <v>809921.2000000001</v>
      </c>
      <c r="F108" s="116">
        <f>(E108/D108)*100</f>
        <v>87.78520231038449</v>
      </c>
      <c r="G108" s="116">
        <f>E108/B108*100</f>
        <v>55.43429056290164</v>
      </c>
      <c r="H108" s="26">
        <f>H114+H112+H109+H117</f>
        <v>0</v>
      </c>
      <c r="I108" s="26">
        <f>I114+I112+I109+I117</f>
        <v>220616.77</v>
      </c>
      <c r="J108" s="26">
        <f>J114+J112+J109+J117</f>
        <v>589304.43</v>
      </c>
      <c r="K108" s="105">
        <f>K114+K112+K109+K117</f>
        <v>112695.79999999996</v>
      </c>
    </row>
    <row r="109" spans="1:11" s="11" customFormat="1" ht="21.75" customHeight="1" hidden="1">
      <c r="A109" s="25" t="s">
        <v>6</v>
      </c>
      <c r="B109" s="26">
        <f>B110+B111</f>
        <v>12224.85</v>
      </c>
      <c r="C109" s="26">
        <f aca="true" t="shared" si="42" ref="C109:K109">C110+C111</f>
        <v>0</v>
      </c>
      <c r="D109" s="26">
        <f t="shared" si="42"/>
        <v>105000</v>
      </c>
      <c r="E109" s="26">
        <f t="shared" si="42"/>
        <v>0</v>
      </c>
      <c r="F109" s="116">
        <f>(E109/D109)*100</f>
        <v>0</v>
      </c>
      <c r="G109" s="116">
        <f>E109/B109*100</f>
        <v>0</v>
      </c>
      <c r="H109" s="26">
        <f t="shared" si="42"/>
        <v>0</v>
      </c>
      <c r="I109" s="26">
        <f t="shared" si="42"/>
        <v>0</v>
      </c>
      <c r="J109" s="26">
        <f t="shared" si="42"/>
        <v>0</v>
      </c>
      <c r="K109" s="105">
        <f t="shared" si="42"/>
        <v>105000</v>
      </c>
    </row>
    <row r="110" spans="1:11" ht="22.5" customHeight="1" hidden="1">
      <c r="A110" s="30" t="s">
        <v>69</v>
      </c>
      <c r="B110" s="31">
        <v>12224.85</v>
      </c>
      <c r="C110" s="31"/>
      <c r="D110" s="31"/>
      <c r="E110" s="31"/>
      <c r="F110" s="115"/>
      <c r="G110" s="116"/>
      <c r="H110" s="27"/>
      <c r="I110" s="28"/>
      <c r="J110" s="27">
        <f>E110-I110</f>
        <v>0</v>
      </c>
      <c r="K110" s="107">
        <f>D110-E110-H110</f>
        <v>0</v>
      </c>
    </row>
    <row r="111" spans="1:11" ht="69.75" customHeight="1" hidden="1">
      <c r="A111" s="30" t="s">
        <v>51</v>
      </c>
      <c r="B111" s="31"/>
      <c r="C111" s="31"/>
      <c r="D111" s="31">
        <v>105000</v>
      </c>
      <c r="E111" s="31"/>
      <c r="F111" s="116"/>
      <c r="G111" s="116"/>
      <c r="H111" s="27"/>
      <c r="I111" s="28"/>
      <c r="J111" s="27">
        <f>E111-I111</f>
        <v>0</v>
      </c>
      <c r="K111" s="107">
        <f>D111-E111-H111</f>
        <v>105000</v>
      </c>
    </row>
    <row r="112" spans="1:11" ht="24" customHeight="1" hidden="1">
      <c r="A112" s="25" t="s">
        <v>6</v>
      </c>
      <c r="B112" s="26">
        <f>B113</f>
        <v>642499.79</v>
      </c>
      <c r="C112" s="26">
        <f>C113</f>
        <v>220617</v>
      </c>
      <c r="D112" s="26">
        <f>D113</f>
        <v>220617</v>
      </c>
      <c r="E112" s="26">
        <f>E113</f>
        <v>220616.77</v>
      </c>
      <c r="F112" s="116">
        <f>(E112/D112)*100</f>
        <v>99.99989574692792</v>
      </c>
      <c r="G112" s="116">
        <f>E112/B112*100</f>
        <v>34.337251689996656</v>
      </c>
      <c r="H112" s="26">
        <f>H113</f>
        <v>0</v>
      </c>
      <c r="I112" s="26">
        <f>I113</f>
        <v>220616.77</v>
      </c>
      <c r="J112" s="26">
        <f>J113</f>
        <v>0</v>
      </c>
      <c r="K112" s="107">
        <f>D112-E112-H112</f>
        <v>0.23000000001047738</v>
      </c>
    </row>
    <row r="113" spans="1:11" ht="23.25" customHeight="1" hidden="1">
      <c r="A113" s="30" t="s">
        <v>39</v>
      </c>
      <c r="B113" s="31">
        <v>642499.79</v>
      </c>
      <c r="C113" s="31">
        <v>220617</v>
      </c>
      <c r="D113" s="31">
        <v>220617</v>
      </c>
      <c r="E113" s="31">
        <v>220616.77</v>
      </c>
      <c r="F113" s="115">
        <f aca="true" t="shared" si="43" ref="F113:F160">(E113/D113)*100</f>
        <v>99.99989574692792</v>
      </c>
      <c r="G113" s="116">
        <f>E113/B113*100</f>
        <v>34.337251689996656</v>
      </c>
      <c r="H113" s="27"/>
      <c r="I113" s="28">
        <v>220616.77</v>
      </c>
      <c r="J113" s="27">
        <f>E113-I113</f>
        <v>0</v>
      </c>
      <c r="K113" s="107">
        <f>D113-E113-H113</f>
        <v>0.23000000001047738</v>
      </c>
    </row>
    <row r="114" spans="1:11" s="11" customFormat="1" ht="21" customHeight="1" hidden="1">
      <c r="A114" s="25" t="s">
        <v>6</v>
      </c>
      <c r="B114" s="26">
        <f>B115+B116</f>
        <v>802022.65</v>
      </c>
      <c r="C114" s="26">
        <f aca="true" t="shared" si="44" ref="C114:K114">C115+C116</f>
        <v>597000</v>
      </c>
      <c r="D114" s="26">
        <f t="shared" si="44"/>
        <v>597000</v>
      </c>
      <c r="E114" s="26">
        <f t="shared" si="44"/>
        <v>589304.43</v>
      </c>
      <c r="F114" s="116">
        <f t="shared" si="43"/>
        <v>98.71095979899498</v>
      </c>
      <c r="G114" s="116">
        <f>E114/B114*100</f>
        <v>73.47728022394381</v>
      </c>
      <c r="H114" s="26">
        <f t="shared" si="44"/>
        <v>0</v>
      </c>
      <c r="I114" s="26">
        <f t="shared" si="44"/>
        <v>0</v>
      </c>
      <c r="J114" s="26">
        <f t="shared" si="44"/>
        <v>589304.43</v>
      </c>
      <c r="K114" s="105">
        <f t="shared" si="44"/>
        <v>7695.569999999949</v>
      </c>
    </row>
    <row r="115" spans="1:11" ht="21.75" customHeight="1" hidden="1">
      <c r="A115" s="30" t="s">
        <v>38</v>
      </c>
      <c r="B115" s="31">
        <v>3169</v>
      </c>
      <c r="C115" s="31"/>
      <c r="D115" s="31"/>
      <c r="E115" s="35"/>
      <c r="F115" s="115"/>
      <c r="G115" s="116"/>
      <c r="H115" s="35"/>
      <c r="I115" s="30"/>
      <c r="J115" s="27">
        <f>E115-I115</f>
        <v>0</v>
      </c>
      <c r="K115" s="107">
        <f>D115-E115-H115</f>
        <v>0</v>
      </c>
    </row>
    <row r="116" spans="1:11" ht="24.75" customHeight="1" hidden="1">
      <c r="A116" s="30" t="s">
        <v>39</v>
      </c>
      <c r="B116" s="31">
        <v>798853.65</v>
      </c>
      <c r="C116" s="31">
        <v>597000</v>
      </c>
      <c r="D116" s="31">
        <v>597000</v>
      </c>
      <c r="E116" s="35">
        <v>589304.43</v>
      </c>
      <c r="F116" s="115">
        <f t="shared" si="43"/>
        <v>98.71095979899498</v>
      </c>
      <c r="G116" s="116">
        <f>E116/B116*100</f>
        <v>73.7687597722061</v>
      </c>
      <c r="H116" s="73"/>
      <c r="I116" s="25"/>
      <c r="J116" s="27">
        <f>E116-I116</f>
        <v>589304.43</v>
      </c>
      <c r="K116" s="107">
        <f>D116-E116-H116</f>
        <v>7695.569999999949</v>
      </c>
    </row>
    <row r="117" spans="1:11" ht="21" customHeight="1" hidden="1">
      <c r="A117" s="99" t="s">
        <v>62</v>
      </c>
      <c r="B117" s="26">
        <f>B118</f>
        <v>4300</v>
      </c>
      <c r="C117" s="26">
        <f aca="true" t="shared" si="45" ref="C117:K117">C118</f>
        <v>0</v>
      </c>
      <c r="D117" s="26">
        <f t="shared" si="45"/>
        <v>0</v>
      </c>
      <c r="E117" s="26">
        <f t="shared" si="45"/>
        <v>0</v>
      </c>
      <c r="F117" s="116"/>
      <c r="G117" s="116"/>
      <c r="H117" s="26">
        <f t="shared" si="45"/>
        <v>0</v>
      </c>
      <c r="I117" s="26">
        <f t="shared" si="45"/>
        <v>0</v>
      </c>
      <c r="J117" s="29">
        <f>E117-I117</f>
        <v>0</v>
      </c>
      <c r="K117" s="105">
        <f t="shared" si="45"/>
        <v>0</v>
      </c>
    </row>
    <row r="118" spans="1:11" ht="22.5" customHeight="1" hidden="1">
      <c r="A118" s="96" t="s">
        <v>75</v>
      </c>
      <c r="B118" s="31">
        <v>4300</v>
      </c>
      <c r="C118" s="31"/>
      <c r="D118" s="31"/>
      <c r="E118" s="35"/>
      <c r="F118" s="115"/>
      <c r="G118" s="116"/>
      <c r="H118" s="73"/>
      <c r="I118" s="25"/>
      <c r="J118" s="27">
        <f>E118-I118</f>
        <v>0</v>
      </c>
      <c r="K118" s="107"/>
    </row>
    <row r="119" spans="1:11" ht="18" customHeight="1" hidden="1">
      <c r="A119" s="47" t="s">
        <v>41</v>
      </c>
      <c r="B119" s="26">
        <f>B120+B121+B123</f>
        <v>210993.97</v>
      </c>
      <c r="C119" s="26">
        <f aca="true" t="shared" si="46" ref="C119:K119">C120+C121+C123</f>
        <v>143000</v>
      </c>
      <c r="D119" s="26">
        <f t="shared" si="46"/>
        <v>191000</v>
      </c>
      <c r="E119" s="26">
        <f t="shared" si="46"/>
        <v>86698.15</v>
      </c>
      <c r="F119" s="116">
        <f t="shared" si="43"/>
        <v>45.391701570680624</v>
      </c>
      <c r="G119" s="116"/>
      <c r="H119" s="26">
        <f t="shared" si="46"/>
        <v>0</v>
      </c>
      <c r="I119" s="26">
        <f t="shared" si="46"/>
        <v>0</v>
      </c>
      <c r="J119" s="26">
        <f t="shared" si="46"/>
        <v>86698.15</v>
      </c>
      <c r="K119" s="105">
        <f t="shared" si="46"/>
        <v>104301.85</v>
      </c>
    </row>
    <row r="120" spans="1:11" ht="21" customHeight="1" hidden="1">
      <c r="A120" s="25" t="s">
        <v>42</v>
      </c>
      <c r="B120" s="26">
        <v>166000</v>
      </c>
      <c r="C120" s="26">
        <v>73000</v>
      </c>
      <c r="D120" s="26">
        <v>73000</v>
      </c>
      <c r="E120" s="26">
        <v>73000</v>
      </c>
      <c r="F120" s="116">
        <f t="shared" si="43"/>
        <v>100</v>
      </c>
      <c r="G120" s="116"/>
      <c r="H120" s="29"/>
      <c r="I120" s="34"/>
      <c r="J120" s="27">
        <f aca="true" t="shared" si="47" ref="J120:J155">E120-I120</f>
        <v>73000</v>
      </c>
      <c r="K120" s="107">
        <f>D120-E120-H120</f>
        <v>0</v>
      </c>
    </row>
    <row r="121" spans="1:11" s="64" customFormat="1" ht="21" customHeight="1" hidden="1">
      <c r="A121" s="68" t="s">
        <v>11</v>
      </c>
      <c r="B121" s="31">
        <f>B122</f>
        <v>15672.13</v>
      </c>
      <c r="C121" s="31">
        <f aca="true" t="shared" si="48" ref="C121:K121">C122</f>
        <v>40000</v>
      </c>
      <c r="D121" s="31">
        <f t="shared" si="48"/>
        <v>88000</v>
      </c>
      <c r="E121" s="31">
        <f t="shared" si="48"/>
        <v>13698.15</v>
      </c>
      <c r="F121" s="115">
        <f t="shared" si="43"/>
        <v>15.566079545454544</v>
      </c>
      <c r="G121" s="116"/>
      <c r="H121" s="31">
        <f t="shared" si="48"/>
        <v>0</v>
      </c>
      <c r="I121" s="31">
        <f t="shared" si="48"/>
        <v>0</v>
      </c>
      <c r="J121" s="27">
        <f t="shared" si="47"/>
        <v>13698.15</v>
      </c>
      <c r="K121" s="112">
        <f t="shared" si="48"/>
        <v>74301.85</v>
      </c>
    </row>
    <row r="122" spans="1:11" s="64" customFormat="1" ht="21" customHeight="1" hidden="1">
      <c r="A122" s="98" t="s">
        <v>76</v>
      </c>
      <c r="B122" s="31">
        <v>15672.13</v>
      </c>
      <c r="C122" s="31">
        <v>40000</v>
      </c>
      <c r="D122" s="31">
        <v>88000</v>
      </c>
      <c r="E122" s="31">
        <v>13698.15</v>
      </c>
      <c r="F122" s="115">
        <f t="shared" si="43"/>
        <v>15.566079545454544</v>
      </c>
      <c r="G122" s="116"/>
      <c r="H122" s="27"/>
      <c r="I122" s="28"/>
      <c r="J122" s="27">
        <f t="shared" si="47"/>
        <v>13698.15</v>
      </c>
      <c r="K122" s="106">
        <f>D122-E122-H122</f>
        <v>74301.85</v>
      </c>
    </row>
    <row r="123" spans="1:11" s="64" customFormat="1" ht="21" customHeight="1" hidden="1">
      <c r="A123" s="98" t="s">
        <v>77</v>
      </c>
      <c r="B123" s="31">
        <f>B124</f>
        <v>29321.84</v>
      </c>
      <c r="C123" s="31">
        <f aca="true" t="shared" si="49" ref="C123:K123">C124</f>
        <v>30000</v>
      </c>
      <c r="D123" s="31">
        <f t="shared" si="49"/>
        <v>30000</v>
      </c>
      <c r="E123" s="31">
        <f t="shared" si="49"/>
        <v>0</v>
      </c>
      <c r="F123" s="115">
        <f t="shared" si="43"/>
        <v>0</v>
      </c>
      <c r="G123" s="116"/>
      <c r="H123" s="31">
        <f t="shared" si="49"/>
        <v>0</v>
      </c>
      <c r="I123" s="31">
        <f t="shared" si="49"/>
        <v>0</v>
      </c>
      <c r="J123" s="27">
        <f t="shared" si="47"/>
        <v>0</v>
      </c>
      <c r="K123" s="112">
        <f t="shared" si="49"/>
        <v>30000</v>
      </c>
    </row>
    <row r="124" spans="1:11" s="64" customFormat="1" ht="21" customHeight="1" hidden="1">
      <c r="A124" s="98" t="s">
        <v>76</v>
      </c>
      <c r="B124" s="31">
        <v>29321.84</v>
      </c>
      <c r="C124" s="31">
        <v>30000</v>
      </c>
      <c r="D124" s="31">
        <v>30000</v>
      </c>
      <c r="E124" s="31"/>
      <c r="F124" s="115">
        <f t="shared" si="43"/>
        <v>0</v>
      </c>
      <c r="G124" s="116"/>
      <c r="H124" s="27"/>
      <c r="I124" s="28"/>
      <c r="J124" s="27">
        <f t="shared" si="47"/>
        <v>0</v>
      </c>
      <c r="K124" s="106">
        <f>D124-E124-H124</f>
        <v>30000</v>
      </c>
    </row>
    <row r="125" spans="1:11" s="71" customFormat="1" ht="15" customHeight="1" hidden="1">
      <c r="A125" s="124" t="s">
        <v>107</v>
      </c>
      <c r="B125" s="26">
        <f>B126</f>
        <v>0</v>
      </c>
      <c r="C125" s="26">
        <f aca="true" t="shared" si="50" ref="C125:K126">C126</f>
        <v>0</v>
      </c>
      <c r="D125" s="26">
        <f t="shared" si="50"/>
        <v>10000</v>
      </c>
      <c r="E125" s="26">
        <f t="shared" si="50"/>
        <v>10.1</v>
      </c>
      <c r="F125" s="26">
        <f t="shared" si="50"/>
        <v>0</v>
      </c>
      <c r="G125" s="26">
        <f t="shared" si="50"/>
        <v>0</v>
      </c>
      <c r="H125" s="26">
        <f t="shared" si="50"/>
        <v>0</v>
      </c>
      <c r="I125" s="26">
        <f t="shared" si="50"/>
        <v>0</v>
      </c>
      <c r="J125" s="26">
        <f t="shared" si="50"/>
        <v>10.1</v>
      </c>
      <c r="K125" s="26">
        <f t="shared" si="50"/>
        <v>9989.9</v>
      </c>
    </row>
    <row r="126" spans="1:11" s="71" customFormat="1" ht="21" customHeight="1" hidden="1">
      <c r="A126" s="68" t="s">
        <v>11</v>
      </c>
      <c r="B126" s="31">
        <f>B127</f>
        <v>0</v>
      </c>
      <c r="C126" s="31">
        <f t="shared" si="50"/>
        <v>0</v>
      </c>
      <c r="D126" s="31">
        <f t="shared" si="50"/>
        <v>10000</v>
      </c>
      <c r="E126" s="31">
        <f t="shared" si="50"/>
        <v>10.1</v>
      </c>
      <c r="F126" s="31">
        <f t="shared" si="50"/>
        <v>0</v>
      </c>
      <c r="G126" s="31">
        <f t="shared" si="50"/>
        <v>0</v>
      </c>
      <c r="H126" s="31">
        <f t="shared" si="50"/>
        <v>0</v>
      </c>
      <c r="I126" s="31">
        <f t="shared" si="50"/>
        <v>0</v>
      </c>
      <c r="J126" s="31">
        <f t="shared" si="50"/>
        <v>10.1</v>
      </c>
      <c r="K126" s="31">
        <f t="shared" si="50"/>
        <v>9989.9</v>
      </c>
    </row>
    <row r="127" spans="1:11" s="71" customFormat="1" ht="21" customHeight="1" hidden="1">
      <c r="A127" s="123" t="s">
        <v>108</v>
      </c>
      <c r="B127" s="31"/>
      <c r="C127" s="31"/>
      <c r="D127" s="31">
        <v>10000</v>
      </c>
      <c r="E127" s="31">
        <v>10.1</v>
      </c>
      <c r="F127" s="115"/>
      <c r="G127" s="116"/>
      <c r="H127" s="70"/>
      <c r="I127" s="69"/>
      <c r="J127" s="70">
        <f>E127-I127</f>
        <v>10.1</v>
      </c>
      <c r="K127" s="108">
        <f>D127-E127-H127</f>
        <v>9989.9</v>
      </c>
    </row>
    <row r="128" spans="1:11" s="71" customFormat="1" ht="21" customHeight="1" hidden="1">
      <c r="A128" s="122" t="s">
        <v>14</v>
      </c>
      <c r="B128" s="26">
        <f>B129+B131</f>
        <v>0</v>
      </c>
      <c r="C128" s="26">
        <f aca="true" t="shared" si="51" ref="C128:K128">C129+C131</f>
        <v>0</v>
      </c>
      <c r="D128" s="26">
        <f t="shared" si="51"/>
        <v>158516.01</v>
      </c>
      <c r="E128" s="26">
        <f t="shared" si="51"/>
        <v>4573.83</v>
      </c>
      <c r="F128" s="26">
        <f t="shared" si="51"/>
        <v>0</v>
      </c>
      <c r="G128" s="26">
        <f t="shared" si="51"/>
        <v>0</v>
      </c>
      <c r="H128" s="26">
        <f t="shared" si="51"/>
        <v>0</v>
      </c>
      <c r="I128" s="26">
        <f t="shared" si="51"/>
        <v>0</v>
      </c>
      <c r="J128" s="26">
        <f t="shared" si="51"/>
        <v>4573.83</v>
      </c>
      <c r="K128" s="26">
        <f t="shared" si="51"/>
        <v>153942.18</v>
      </c>
    </row>
    <row r="129" spans="1:11" s="71" customFormat="1" ht="21" customHeight="1" hidden="1">
      <c r="A129" s="68" t="s">
        <v>11</v>
      </c>
      <c r="B129" s="31">
        <f>B130</f>
        <v>0</v>
      </c>
      <c r="C129" s="31">
        <f aca="true" t="shared" si="52" ref="C129:K129">C130</f>
        <v>0</v>
      </c>
      <c r="D129" s="31">
        <f t="shared" si="52"/>
        <v>77855</v>
      </c>
      <c r="E129" s="31">
        <f t="shared" si="52"/>
        <v>0</v>
      </c>
      <c r="F129" s="31">
        <f t="shared" si="52"/>
        <v>0</v>
      </c>
      <c r="G129" s="31">
        <f t="shared" si="52"/>
        <v>0</v>
      </c>
      <c r="H129" s="31">
        <f t="shared" si="52"/>
        <v>0</v>
      </c>
      <c r="I129" s="31">
        <f t="shared" si="52"/>
        <v>0</v>
      </c>
      <c r="J129" s="31">
        <f t="shared" si="52"/>
        <v>0</v>
      </c>
      <c r="K129" s="31">
        <f t="shared" si="52"/>
        <v>77855</v>
      </c>
    </row>
    <row r="130" spans="1:11" s="71" customFormat="1" ht="21" customHeight="1" hidden="1">
      <c r="A130" s="123" t="s">
        <v>109</v>
      </c>
      <c r="B130" s="31"/>
      <c r="C130" s="31"/>
      <c r="D130" s="31">
        <v>77855</v>
      </c>
      <c r="E130" s="31"/>
      <c r="F130" s="115"/>
      <c r="G130" s="116"/>
      <c r="H130" s="70"/>
      <c r="I130" s="69"/>
      <c r="J130" s="70"/>
      <c r="K130" s="108">
        <f>D130-E130-H130</f>
        <v>77855</v>
      </c>
    </row>
    <row r="131" spans="1:11" s="71" customFormat="1" ht="21" customHeight="1" hidden="1">
      <c r="A131" s="68" t="s">
        <v>11</v>
      </c>
      <c r="B131" s="31">
        <f>B132</f>
        <v>0</v>
      </c>
      <c r="C131" s="31">
        <f aca="true" t="shared" si="53" ref="C131:K131">C132</f>
        <v>0</v>
      </c>
      <c r="D131" s="31">
        <f t="shared" si="53"/>
        <v>80661.01</v>
      </c>
      <c r="E131" s="31">
        <f t="shared" si="53"/>
        <v>4573.83</v>
      </c>
      <c r="F131" s="31">
        <f t="shared" si="53"/>
        <v>0</v>
      </c>
      <c r="G131" s="31">
        <f t="shared" si="53"/>
        <v>0</v>
      </c>
      <c r="H131" s="31">
        <f t="shared" si="53"/>
        <v>0</v>
      </c>
      <c r="I131" s="31">
        <f t="shared" si="53"/>
        <v>0</v>
      </c>
      <c r="J131" s="31">
        <f t="shared" si="53"/>
        <v>4573.83</v>
      </c>
      <c r="K131" s="31">
        <f t="shared" si="53"/>
        <v>76087.18</v>
      </c>
    </row>
    <row r="132" spans="1:11" s="71" customFormat="1" ht="21" customHeight="1" hidden="1">
      <c r="A132" s="123" t="s">
        <v>109</v>
      </c>
      <c r="B132" s="31"/>
      <c r="C132" s="31"/>
      <c r="D132" s="31">
        <v>80661.01</v>
      </c>
      <c r="E132" s="31">
        <v>4573.83</v>
      </c>
      <c r="F132" s="115"/>
      <c r="G132" s="116"/>
      <c r="H132" s="70"/>
      <c r="I132" s="69"/>
      <c r="J132" s="70">
        <f>E132-I132</f>
        <v>4573.83</v>
      </c>
      <c r="K132" s="108">
        <f>D132-E132-H132</f>
        <v>76087.18</v>
      </c>
    </row>
    <row r="133" spans="1:11" s="12" customFormat="1" ht="32.25" customHeight="1" hidden="1">
      <c r="A133" s="37" t="s">
        <v>34</v>
      </c>
      <c r="B133" s="22">
        <f>B134</f>
        <v>3663</v>
      </c>
      <c r="C133" s="22">
        <f aca="true" t="shared" si="54" ref="C133:K134">C134</f>
        <v>0</v>
      </c>
      <c r="D133" s="22">
        <f t="shared" si="54"/>
        <v>3500</v>
      </c>
      <c r="E133" s="22">
        <f t="shared" si="54"/>
        <v>3500</v>
      </c>
      <c r="F133" s="116">
        <f t="shared" si="43"/>
        <v>100</v>
      </c>
      <c r="G133" s="116">
        <f>E133/B133*100</f>
        <v>95.55009555009555</v>
      </c>
      <c r="H133" s="22">
        <f t="shared" si="54"/>
        <v>0</v>
      </c>
      <c r="I133" s="22">
        <f t="shared" si="54"/>
        <v>0</v>
      </c>
      <c r="J133" s="29">
        <f t="shared" si="47"/>
        <v>3500</v>
      </c>
      <c r="K133" s="104">
        <f t="shared" si="54"/>
        <v>0</v>
      </c>
    </row>
    <row r="134" spans="1:11" ht="21" customHeight="1" hidden="1">
      <c r="A134" s="25" t="s">
        <v>20</v>
      </c>
      <c r="B134" s="26">
        <f>B135</f>
        <v>3663</v>
      </c>
      <c r="C134" s="26">
        <f t="shared" si="54"/>
        <v>0</v>
      </c>
      <c r="D134" s="26">
        <f t="shared" si="54"/>
        <v>3500</v>
      </c>
      <c r="E134" s="26">
        <f t="shared" si="54"/>
        <v>3500</v>
      </c>
      <c r="F134" s="116">
        <f t="shared" si="43"/>
        <v>100</v>
      </c>
      <c r="G134" s="116">
        <f>E134/B134*100</f>
        <v>95.55009555009555</v>
      </c>
      <c r="H134" s="26">
        <f t="shared" si="54"/>
        <v>0</v>
      </c>
      <c r="I134" s="26">
        <f t="shared" si="54"/>
        <v>0</v>
      </c>
      <c r="J134" s="29">
        <f t="shared" si="47"/>
        <v>3500</v>
      </c>
      <c r="K134" s="105">
        <f t="shared" si="54"/>
        <v>0</v>
      </c>
    </row>
    <row r="135" spans="1:11" ht="63.75" customHeight="1" hidden="1">
      <c r="A135" s="37" t="s">
        <v>27</v>
      </c>
      <c r="B135" s="26">
        <v>3663</v>
      </c>
      <c r="C135" s="26"/>
      <c r="D135" s="26">
        <v>3500</v>
      </c>
      <c r="E135" s="26">
        <v>3500</v>
      </c>
      <c r="F135" s="116">
        <f t="shared" si="43"/>
        <v>100</v>
      </c>
      <c r="G135" s="116">
        <f>E135/B135*100</f>
        <v>95.55009555009555</v>
      </c>
      <c r="H135" s="26"/>
      <c r="I135" s="26"/>
      <c r="J135" s="27">
        <f t="shared" si="47"/>
        <v>3500</v>
      </c>
      <c r="K135" s="105"/>
    </row>
    <row r="136" spans="1:11" s="12" customFormat="1" ht="12.75" customHeight="1" hidden="1">
      <c r="A136" s="37" t="s">
        <v>35</v>
      </c>
      <c r="B136" s="22">
        <f>B137+B149</f>
        <v>168830.33000000002</v>
      </c>
      <c r="C136" s="22">
        <f>C137+C149</f>
        <v>3603062.99</v>
      </c>
      <c r="D136" s="22">
        <f>D137+D149</f>
        <v>4097155.07</v>
      </c>
      <c r="E136" s="22">
        <f>E137+E149</f>
        <v>1968557.81</v>
      </c>
      <c r="F136" s="116">
        <f t="shared" si="43"/>
        <v>48.04694419340101</v>
      </c>
      <c r="G136" s="116">
        <f>E136/B136*100</f>
        <v>1165.9977268302443</v>
      </c>
      <c r="H136" s="22">
        <f>H137+H149</f>
        <v>968078.02</v>
      </c>
      <c r="I136" s="22">
        <f>I137+I149</f>
        <v>1501200.07</v>
      </c>
      <c r="J136" s="29">
        <f t="shared" si="47"/>
        <v>467357.74</v>
      </c>
      <c r="K136" s="107">
        <f>D136-E136-H136</f>
        <v>1160519.2399999998</v>
      </c>
    </row>
    <row r="137" spans="1:11" s="12" customFormat="1" ht="12.75" customHeight="1" hidden="1">
      <c r="A137" s="37" t="s">
        <v>45</v>
      </c>
      <c r="B137" s="22">
        <f>B142+B138+B140+B147</f>
        <v>76284.82</v>
      </c>
      <c r="C137" s="22">
        <f>C142+C138+C140+C147</f>
        <v>0</v>
      </c>
      <c r="D137" s="22">
        <f>D142+D138+D140+D147</f>
        <v>312297</v>
      </c>
      <c r="E137" s="22">
        <f>E142+E138+E140+E147</f>
        <v>44285</v>
      </c>
      <c r="F137" s="116">
        <f t="shared" si="43"/>
        <v>14.180411595372352</v>
      </c>
      <c r="G137" s="116">
        <f>E137/B137*100</f>
        <v>58.052178664116916</v>
      </c>
      <c r="H137" s="22">
        <f>H142+H138+H140+H147</f>
        <v>268012</v>
      </c>
      <c r="I137" s="22">
        <f>I142+I138+I140+I147</f>
        <v>0</v>
      </c>
      <c r="J137" s="29">
        <f t="shared" si="47"/>
        <v>44285</v>
      </c>
      <c r="K137" s="104">
        <f>K142+K138+K140+K147</f>
        <v>0</v>
      </c>
    </row>
    <row r="138" spans="1:11" s="12" customFormat="1" ht="21" customHeight="1" hidden="1">
      <c r="A138" s="25" t="s">
        <v>6</v>
      </c>
      <c r="B138" s="22">
        <f>B139</f>
        <v>68000</v>
      </c>
      <c r="C138" s="22">
        <f aca="true" t="shared" si="55" ref="C138:K138">C139</f>
        <v>0</v>
      </c>
      <c r="D138" s="22">
        <f t="shared" si="55"/>
        <v>0</v>
      </c>
      <c r="E138" s="22">
        <f t="shared" si="55"/>
        <v>0</v>
      </c>
      <c r="F138" s="116"/>
      <c r="G138" s="116"/>
      <c r="H138" s="22">
        <f t="shared" si="55"/>
        <v>0</v>
      </c>
      <c r="I138" s="22">
        <f t="shared" si="55"/>
        <v>0</v>
      </c>
      <c r="J138" s="29">
        <f t="shared" si="47"/>
        <v>0</v>
      </c>
      <c r="K138" s="104">
        <f t="shared" si="55"/>
        <v>0</v>
      </c>
    </row>
    <row r="139" spans="1:11" s="12" customFormat="1" ht="12.75" customHeight="1" hidden="1">
      <c r="A139" s="68" t="s">
        <v>64</v>
      </c>
      <c r="B139" s="40">
        <v>68000</v>
      </c>
      <c r="C139" s="40"/>
      <c r="D139" s="40"/>
      <c r="E139" s="40"/>
      <c r="F139" s="115"/>
      <c r="G139" s="116"/>
      <c r="H139" s="40"/>
      <c r="I139" s="40"/>
      <c r="J139" s="27">
        <f t="shared" si="47"/>
        <v>0</v>
      </c>
      <c r="K139" s="106">
        <f>D139-E139-H139</f>
        <v>0</v>
      </c>
    </row>
    <row r="140" spans="1:11" s="12" customFormat="1" ht="21" customHeight="1" hidden="1">
      <c r="A140" s="25" t="s">
        <v>6</v>
      </c>
      <c r="B140" s="22">
        <f>B141</f>
        <v>0</v>
      </c>
      <c r="C140" s="22">
        <f>C141</f>
        <v>0</v>
      </c>
      <c r="D140" s="22">
        <f>D141</f>
        <v>262315.94</v>
      </c>
      <c r="E140" s="22">
        <f>E141</f>
        <v>37642.25</v>
      </c>
      <c r="F140" s="116"/>
      <c r="G140" s="116"/>
      <c r="H140" s="22">
        <f>H141</f>
        <v>224673.69</v>
      </c>
      <c r="I140" s="22">
        <f>I141</f>
        <v>0</v>
      </c>
      <c r="J140" s="22">
        <f>J141</f>
        <v>37642.25</v>
      </c>
      <c r="K140" s="22">
        <f>K141</f>
        <v>0</v>
      </c>
    </row>
    <row r="141" spans="1:11" s="12" customFormat="1" ht="72" customHeight="1" hidden="1">
      <c r="A141" s="81" t="s">
        <v>112</v>
      </c>
      <c r="B141" s="22"/>
      <c r="C141" s="40"/>
      <c r="D141" s="40">
        <v>262315.94</v>
      </c>
      <c r="E141" s="40">
        <v>37642.25</v>
      </c>
      <c r="F141" s="116"/>
      <c r="G141" s="116"/>
      <c r="H141" s="22">
        <v>224673.69</v>
      </c>
      <c r="I141" s="40">
        <v>0</v>
      </c>
      <c r="J141" s="27">
        <f t="shared" si="47"/>
        <v>37642.25</v>
      </c>
      <c r="K141" s="107">
        <f>D141-E141-H141</f>
        <v>0</v>
      </c>
    </row>
    <row r="142" spans="1:11" s="12" customFormat="1" ht="21" customHeight="1" hidden="1">
      <c r="A142" s="25" t="s">
        <v>6</v>
      </c>
      <c r="B142" s="22">
        <f>B144+B143+B145+B146</f>
        <v>4428</v>
      </c>
      <c r="C142" s="22">
        <f>C144+C143+C145+C146</f>
        <v>0</v>
      </c>
      <c r="D142" s="22">
        <f>D144+D143+D145+D146</f>
        <v>49981.06</v>
      </c>
      <c r="E142" s="22">
        <f>E144+E143+E145+E146</f>
        <v>6642.75</v>
      </c>
      <c r="F142" s="116">
        <f t="shared" si="43"/>
        <v>13.290534454451347</v>
      </c>
      <c r="G142" s="116">
        <f>E142/B142*100</f>
        <v>150.0169376693767</v>
      </c>
      <c r="H142" s="22">
        <f>H144+H143+H145+H146</f>
        <v>43338.31</v>
      </c>
      <c r="I142" s="22"/>
      <c r="J142" s="29">
        <f t="shared" si="47"/>
        <v>6642.75</v>
      </c>
      <c r="K142" s="107">
        <f>D142-E142-H142</f>
        <v>0</v>
      </c>
    </row>
    <row r="143" spans="1:11" s="65" customFormat="1" ht="22.5" customHeight="1" hidden="1">
      <c r="A143" s="39" t="s">
        <v>47</v>
      </c>
      <c r="B143" s="40">
        <v>1476</v>
      </c>
      <c r="C143" s="40"/>
      <c r="D143" s="40"/>
      <c r="E143" s="40"/>
      <c r="F143" s="116"/>
      <c r="G143" s="116"/>
      <c r="H143" s="54"/>
      <c r="I143" s="38"/>
      <c r="J143" s="27">
        <f t="shared" si="47"/>
        <v>0</v>
      </c>
      <c r="K143" s="107">
        <f>H143</f>
        <v>0</v>
      </c>
    </row>
    <row r="144" spans="1:11" s="65" customFormat="1" ht="22.5" customHeight="1" hidden="1">
      <c r="A144" s="39" t="s">
        <v>48</v>
      </c>
      <c r="B144" s="40">
        <v>1476</v>
      </c>
      <c r="C144" s="40"/>
      <c r="D144" s="40"/>
      <c r="E144" s="40"/>
      <c r="F144" s="116"/>
      <c r="G144" s="116"/>
      <c r="H144" s="54"/>
      <c r="I144" s="38"/>
      <c r="J144" s="27">
        <f t="shared" si="47"/>
        <v>0</v>
      </c>
      <c r="K144" s="107">
        <f>H144</f>
        <v>0</v>
      </c>
    </row>
    <row r="145" spans="1:11" s="65" customFormat="1" ht="22.5" customHeight="1" hidden="1">
      <c r="A145" s="39" t="s">
        <v>52</v>
      </c>
      <c r="B145" s="40">
        <v>1476</v>
      </c>
      <c r="C145" s="40"/>
      <c r="D145" s="40"/>
      <c r="E145" s="40"/>
      <c r="F145" s="116"/>
      <c r="G145" s="116"/>
      <c r="H145" s="54"/>
      <c r="I145" s="38"/>
      <c r="J145" s="27">
        <f t="shared" si="47"/>
        <v>0</v>
      </c>
      <c r="K145" s="107">
        <f>H145</f>
        <v>0</v>
      </c>
    </row>
    <row r="146" spans="1:11" s="65" customFormat="1" ht="72" customHeight="1" hidden="1">
      <c r="A146" s="81" t="s">
        <v>112</v>
      </c>
      <c r="B146" s="40"/>
      <c r="C146" s="40"/>
      <c r="D146" s="40">
        <v>49981.06</v>
      </c>
      <c r="E146" s="40">
        <v>6642.75</v>
      </c>
      <c r="F146" s="116">
        <f t="shared" si="43"/>
        <v>13.290534454451347</v>
      </c>
      <c r="G146" s="116"/>
      <c r="H146" s="54">
        <v>43338.31</v>
      </c>
      <c r="I146" s="54"/>
      <c r="J146" s="27">
        <f t="shared" si="47"/>
        <v>6642.75</v>
      </c>
      <c r="K146" s="107">
        <f>D146-E146-H146</f>
        <v>0</v>
      </c>
    </row>
    <row r="147" spans="1:11" s="65" customFormat="1" ht="21" customHeight="1" hidden="1">
      <c r="A147" s="25" t="s">
        <v>24</v>
      </c>
      <c r="B147" s="22">
        <f>B148</f>
        <v>3856.82</v>
      </c>
      <c r="C147" s="22">
        <f aca="true" t="shared" si="56" ref="C147:K147">C148</f>
        <v>0</v>
      </c>
      <c r="D147" s="22">
        <f t="shared" si="56"/>
        <v>0</v>
      </c>
      <c r="E147" s="22">
        <f t="shared" si="56"/>
        <v>0</v>
      </c>
      <c r="F147" s="116"/>
      <c r="G147" s="116"/>
      <c r="H147" s="22">
        <f t="shared" si="56"/>
        <v>0</v>
      </c>
      <c r="I147" s="22">
        <f t="shared" si="56"/>
        <v>0</v>
      </c>
      <c r="J147" s="29">
        <f t="shared" si="47"/>
        <v>0</v>
      </c>
      <c r="K147" s="104">
        <f t="shared" si="56"/>
        <v>0</v>
      </c>
    </row>
    <row r="148" spans="1:11" s="65" customFormat="1" ht="22.5" customHeight="1" hidden="1">
      <c r="A148" s="68" t="s">
        <v>82</v>
      </c>
      <c r="B148" s="40">
        <v>3856.82</v>
      </c>
      <c r="C148" s="40"/>
      <c r="D148" s="40"/>
      <c r="E148" s="40"/>
      <c r="F148" s="115"/>
      <c r="G148" s="116"/>
      <c r="H148" s="54"/>
      <c r="I148" s="38"/>
      <c r="J148" s="27">
        <f t="shared" si="47"/>
        <v>0</v>
      </c>
      <c r="K148" s="107"/>
    </row>
    <row r="149" spans="1:11" ht="12.75" customHeight="1" hidden="1">
      <c r="A149" s="25" t="s">
        <v>46</v>
      </c>
      <c r="B149" s="26">
        <f>B153+B150</f>
        <v>92545.51000000001</v>
      </c>
      <c r="C149" s="26">
        <f>C153+C150</f>
        <v>3603062.99</v>
      </c>
      <c r="D149" s="26">
        <f>D153+D150</f>
        <v>3784858.07</v>
      </c>
      <c r="E149" s="26">
        <f>E153+E150</f>
        <v>1924272.81</v>
      </c>
      <c r="F149" s="116">
        <f t="shared" si="43"/>
        <v>50.84134660827586</v>
      </c>
      <c r="G149" s="116">
        <f aca="true" t="shared" si="57" ref="G149:G161">E149/B149*100</f>
        <v>2079.2719279411826</v>
      </c>
      <c r="H149" s="26">
        <f>H153+H150</f>
        <v>700066.02</v>
      </c>
      <c r="I149" s="26">
        <f>I153+I150</f>
        <v>1501200.07</v>
      </c>
      <c r="J149" s="29">
        <f t="shared" si="47"/>
        <v>423072.74</v>
      </c>
      <c r="K149" s="105">
        <f>K153+K150</f>
        <v>1160519.2399999998</v>
      </c>
    </row>
    <row r="150" spans="1:11" s="71" customFormat="1" ht="21.75" customHeight="1" hidden="1">
      <c r="A150" s="25" t="s">
        <v>10</v>
      </c>
      <c r="B150" s="26">
        <f>B152+B151</f>
        <v>56196.04</v>
      </c>
      <c r="C150" s="26">
        <f aca="true" t="shared" si="58" ref="C150:K151">C152+C151</f>
        <v>3045603.54</v>
      </c>
      <c r="D150" s="26">
        <f t="shared" si="58"/>
        <v>3062620.5</v>
      </c>
      <c r="E150" s="26">
        <f t="shared" si="58"/>
        <v>1532890.57</v>
      </c>
      <c r="F150" s="26">
        <f t="shared" si="58"/>
        <v>235.41272674411448</v>
      </c>
      <c r="G150" s="116">
        <f t="shared" si="57"/>
        <v>2727.755496650654</v>
      </c>
      <c r="H150" s="26">
        <f t="shared" si="58"/>
        <v>595000.01</v>
      </c>
      <c r="I150" s="26">
        <f t="shared" si="58"/>
        <v>1501200.07</v>
      </c>
      <c r="J150" s="26">
        <f t="shared" si="58"/>
        <v>31690.5</v>
      </c>
      <c r="K150" s="26">
        <f t="shared" si="58"/>
        <v>934729.9199999999</v>
      </c>
    </row>
    <row r="151" spans="1:11" s="71" customFormat="1" ht="21.75" customHeight="1" hidden="1">
      <c r="A151" s="98" t="s">
        <v>110</v>
      </c>
      <c r="B151" s="26"/>
      <c r="C151" s="26"/>
      <c r="D151" s="31">
        <v>31393</v>
      </c>
      <c r="E151" s="31">
        <v>31393</v>
      </c>
      <c r="F151" s="31">
        <f t="shared" si="58"/>
        <v>185.87841861316753</v>
      </c>
      <c r="G151" s="116"/>
      <c r="H151" s="70"/>
      <c r="I151" s="69"/>
      <c r="J151" s="27">
        <f>E151-I151</f>
        <v>31393</v>
      </c>
      <c r="K151" s="107">
        <f>D151-E151-H151</f>
        <v>0</v>
      </c>
    </row>
    <row r="152" spans="1:11" s="71" customFormat="1" ht="36.75" customHeight="1" hidden="1">
      <c r="A152" s="81" t="s">
        <v>65</v>
      </c>
      <c r="B152" s="31">
        <v>56196.04</v>
      </c>
      <c r="C152" s="31">
        <v>3045603.54</v>
      </c>
      <c r="D152" s="31">
        <v>3031227.5</v>
      </c>
      <c r="E152" s="31">
        <v>1501497.57</v>
      </c>
      <c r="F152" s="115">
        <f t="shared" si="43"/>
        <v>49.534308130946954</v>
      </c>
      <c r="G152" s="116">
        <f t="shared" si="57"/>
        <v>2671.8921297657275</v>
      </c>
      <c r="H152" s="70">
        <v>595000.01</v>
      </c>
      <c r="I152" s="69">
        <v>1501200.07</v>
      </c>
      <c r="J152" s="27">
        <f t="shared" si="47"/>
        <v>297.5</v>
      </c>
      <c r="K152" s="106">
        <f>D152-E152-H152</f>
        <v>934729.9199999999</v>
      </c>
    </row>
    <row r="153" spans="1:11" ht="21.75" customHeight="1" hidden="1">
      <c r="A153" s="25" t="s">
        <v>10</v>
      </c>
      <c r="B153" s="26">
        <f>B155+B154</f>
        <v>36349.47</v>
      </c>
      <c r="C153" s="26">
        <f aca="true" t="shared" si="59" ref="C153:K153">C155+C154</f>
        <v>557459.45</v>
      </c>
      <c r="D153" s="26">
        <f t="shared" si="59"/>
        <v>722237.57</v>
      </c>
      <c r="E153" s="26">
        <f t="shared" si="59"/>
        <v>391382.24</v>
      </c>
      <c r="F153" s="26">
        <f t="shared" si="59"/>
        <v>136.34411048222057</v>
      </c>
      <c r="G153" s="116">
        <f t="shared" si="57"/>
        <v>1076.7206234368753</v>
      </c>
      <c r="H153" s="26">
        <f t="shared" si="59"/>
        <v>105066.01</v>
      </c>
      <c r="I153" s="26">
        <f t="shared" si="59"/>
        <v>0</v>
      </c>
      <c r="J153" s="26">
        <f t="shared" si="59"/>
        <v>391382.24</v>
      </c>
      <c r="K153" s="26">
        <f t="shared" si="59"/>
        <v>225789.31999999995</v>
      </c>
    </row>
    <row r="154" spans="1:11" ht="21.75" customHeight="1" hidden="1">
      <c r="A154" s="98" t="s">
        <v>110</v>
      </c>
      <c r="B154" s="26"/>
      <c r="C154" s="26"/>
      <c r="D154" s="31">
        <v>22973</v>
      </c>
      <c r="E154" s="31">
        <v>19091.43</v>
      </c>
      <c r="F154" s="115">
        <f t="shared" si="43"/>
        <v>83.10377399556</v>
      </c>
      <c r="G154" s="116"/>
      <c r="H154" s="31"/>
      <c r="I154" s="31"/>
      <c r="J154" s="27">
        <f>E154-I154</f>
        <v>19091.43</v>
      </c>
      <c r="K154" s="106">
        <f>D154-E154-H154</f>
        <v>3881.5699999999997</v>
      </c>
    </row>
    <row r="155" spans="1:11" ht="39" customHeight="1" hidden="1">
      <c r="A155" s="81" t="s">
        <v>65</v>
      </c>
      <c r="B155" s="31">
        <v>36349.47</v>
      </c>
      <c r="C155" s="31">
        <v>557459.45</v>
      </c>
      <c r="D155" s="31">
        <v>699264.57</v>
      </c>
      <c r="E155" s="31">
        <v>372290.81</v>
      </c>
      <c r="F155" s="115">
        <f t="shared" si="43"/>
        <v>53.24033648666055</v>
      </c>
      <c r="G155" s="116">
        <f t="shared" si="57"/>
        <v>1024.1987297201308</v>
      </c>
      <c r="H155" s="27">
        <v>105066.01</v>
      </c>
      <c r="I155" s="28"/>
      <c r="J155" s="27">
        <f t="shared" si="47"/>
        <v>372290.81</v>
      </c>
      <c r="K155" s="106">
        <f>D155-E155-H155</f>
        <v>221907.74999999994</v>
      </c>
    </row>
    <row r="156" spans="1:11" ht="24.75" customHeight="1">
      <c r="A156" s="126" t="s">
        <v>55</v>
      </c>
      <c r="B156" s="127">
        <f>B5+B20+B35+B51+B60+B69+B107+B133+B136+B47</f>
        <v>3967555.05</v>
      </c>
      <c r="C156" s="127">
        <f>C5+C20+C35+C51+C60+C69+C107+C133+C136+C47</f>
        <v>5803734.99</v>
      </c>
      <c r="D156" s="127">
        <f>D5+D20+D35+D51+D60+D69+D107+D133+D136+D47</f>
        <v>7526116.74</v>
      </c>
      <c r="E156" s="127">
        <f>E5+E20+E35+E51+E60+E69+E107+E133+E136+E47</f>
        <v>4299154.52</v>
      </c>
      <c r="F156" s="128">
        <f t="shared" si="43"/>
        <v>57.123144225902614</v>
      </c>
      <c r="G156" s="128">
        <f t="shared" si="57"/>
        <v>108.35777867782829</v>
      </c>
      <c r="H156" s="127">
        <f>H5+H20+H35+H51+H60+H69+H107+H133+H136+H47</f>
        <v>1028630.92</v>
      </c>
      <c r="I156" s="127">
        <f>I5+I20+I35+I51+I60+I69+I107+I133+I136+I47</f>
        <v>2451365.8200000003</v>
      </c>
      <c r="J156" s="127">
        <f>J5+J20+J35+J51+J60+J69+J107+J133+J136+J47</f>
        <v>1847788.7</v>
      </c>
      <c r="K156" s="127">
        <f>K5+K20+K35+K51+K60+K69+K107+K133+K136+K47</f>
        <v>2198331.3</v>
      </c>
    </row>
    <row r="157" spans="1:11" ht="12.75">
      <c r="A157" s="129" t="s">
        <v>28</v>
      </c>
      <c r="B157" s="112">
        <f>B156-B158</f>
        <v>3797892.05</v>
      </c>
      <c r="C157" s="112">
        <f>C156-C158</f>
        <v>5730734.99</v>
      </c>
      <c r="D157" s="112">
        <f>D156-D158</f>
        <v>7449616.74</v>
      </c>
      <c r="E157" s="112">
        <f>E156-E158</f>
        <v>4222654.52</v>
      </c>
      <c r="F157" s="130">
        <f t="shared" si="43"/>
        <v>56.68284245183867</v>
      </c>
      <c r="G157" s="130">
        <f t="shared" si="57"/>
        <v>111.1841638574219</v>
      </c>
      <c r="H157" s="112">
        <f>H156-H158</f>
        <v>1028630.92</v>
      </c>
      <c r="I157" s="112">
        <f>I156-I158</f>
        <v>2451365.8200000003</v>
      </c>
      <c r="J157" s="112">
        <f>J156-J158</f>
        <v>1771288.7</v>
      </c>
      <c r="K157" s="107">
        <f>D157-E157-H157</f>
        <v>2198331.3000000007</v>
      </c>
    </row>
    <row r="158" spans="1:11" ht="12.75">
      <c r="A158" s="131" t="s">
        <v>29</v>
      </c>
      <c r="B158" s="113">
        <f>B135+B120</f>
        <v>169663</v>
      </c>
      <c r="C158" s="113">
        <f>C135+C120</f>
        <v>73000</v>
      </c>
      <c r="D158" s="113">
        <f>D135+D120</f>
        <v>76500</v>
      </c>
      <c r="E158" s="113">
        <f>E135+E120</f>
        <v>76500</v>
      </c>
      <c r="F158" s="130">
        <f t="shared" si="43"/>
        <v>100</v>
      </c>
      <c r="G158" s="130">
        <f t="shared" si="57"/>
        <v>45.08938307114692</v>
      </c>
      <c r="H158" s="113"/>
      <c r="I158" s="113">
        <f>I135+I120</f>
        <v>0</v>
      </c>
      <c r="J158" s="113">
        <f>J135+J120</f>
        <v>76500</v>
      </c>
      <c r="K158" s="113">
        <f>K135+K120</f>
        <v>0</v>
      </c>
    </row>
    <row r="159" spans="1:11" ht="12.75">
      <c r="A159" s="131" t="s">
        <v>43</v>
      </c>
      <c r="B159" s="113">
        <f>SUM(B157:B158)</f>
        <v>3967555.05</v>
      </c>
      <c r="C159" s="113">
        <f>SUM(C157:C158)</f>
        <v>5803734.99</v>
      </c>
      <c r="D159" s="113">
        <f>SUM(D157:D158)</f>
        <v>7526116.74</v>
      </c>
      <c r="E159" s="113">
        <f>SUM(E157:E158)</f>
        <v>4299154.52</v>
      </c>
      <c r="F159" s="130">
        <f t="shared" si="43"/>
        <v>57.123144225902614</v>
      </c>
      <c r="G159" s="130">
        <f t="shared" si="57"/>
        <v>108.35777867782829</v>
      </c>
      <c r="H159" s="132">
        <f>SUM(H157:H158)</f>
        <v>1028630.92</v>
      </c>
      <c r="I159" s="132">
        <f>SUM(I157:I158)</f>
        <v>2451365.8200000003</v>
      </c>
      <c r="J159" s="132">
        <f>SUM(J157:J158)</f>
        <v>1847788.7</v>
      </c>
      <c r="K159" s="107">
        <f>D159-E159-H159</f>
        <v>2198331.3000000007</v>
      </c>
    </row>
    <row r="160" spans="1:11" ht="12.75">
      <c r="A160" s="129" t="s">
        <v>36</v>
      </c>
      <c r="B160" s="133">
        <v>27111514.58</v>
      </c>
      <c r="C160" s="133">
        <v>27605206.35</v>
      </c>
      <c r="D160" s="112">
        <v>31413087.6</v>
      </c>
      <c r="E160" s="112">
        <v>27088489.84</v>
      </c>
      <c r="F160" s="130">
        <f t="shared" si="43"/>
        <v>86.23313373372442</v>
      </c>
      <c r="G160" s="130">
        <f t="shared" si="57"/>
        <v>99.91507394420161</v>
      </c>
      <c r="H160" s="134"/>
      <c r="I160" s="135">
        <f>I159/I161*100</f>
        <v>57.01971884462529</v>
      </c>
      <c r="J160" s="136">
        <f>J159/I161*100</f>
        <v>42.9802811553747</v>
      </c>
      <c r="K160" s="107">
        <f>D160-E160-H160</f>
        <v>4324597.760000002</v>
      </c>
    </row>
    <row r="161" spans="1:11" ht="22.5">
      <c r="A161" s="137" t="s">
        <v>37</v>
      </c>
      <c r="B161" s="114">
        <f>(B159/B160)*100</f>
        <v>14.634206577772094</v>
      </c>
      <c r="C161" s="114">
        <f>(C159/C160)*100</f>
        <v>21.024059434353767</v>
      </c>
      <c r="D161" s="114">
        <f>(D159/D160)*100</f>
        <v>23.958538669723126</v>
      </c>
      <c r="E161" s="114">
        <f>(E159/E160)*100</f>
        <v>15.870779601938857</v>
      </c>
      <c r="F161" s="114">
        <f>(F159/F160)*100</f>
        <v>66.24268625362811</v>
      </c>
      <c r="G161" s="130">
        <f t="shared" si="57"/>
        <v>108.44988088418128</v>
      </c>
      <c r="H161" s="114"/>
      <c r="I161" s="188">
        <f>I159+J159</f>
        <v>4299154.5200000005</v>
      </c>
      <c r="J161" s="189"/>
      <c r="K161" s="114">
        <f>(K159/K160)*100</f>
        <v>50.83319702778554</v>
      </c>
    </row>
    <row r="162" ht="12.75">
      <c r="I162" s="58"/>
    </row>
  </sheetData>
  <sheetProtection/>
  <mergeCells count="3">
    <mergeCell ref="I161:J161"/>
    <mergeCell ref="C1:G1"/>
    <mergeCell ref="D2:G2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skarbnik</cp:lastModifiedBy>
  <cp:lastPrinted>2015-03-30T06:07:36Z</cp:lastPrinted>
  <dcterms:created xsi:type="dcterms:W3CDTF">2007-03-28T13:32:58Z</dcterms:created>
  <dcterms:modified xsi:type="dcterms:W3CDTF">2015-03-31T12:07:29Z</dcterms:modified>
  <cp:category/>
  <cp:version/>
  <cp:contentType/>
  <cp:contentStatus/>
</cp:coreProperties>
</file>